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hidePivotFieldList="1"/>
  <bookViews>
    <workbookView xWindow="0" yWindow="0" windowWidth="28800" windowHeight="11835"/>
  </bookViews>
  <sheets>
    <sheet name="Pakiet 1" sheetId="23" r:id="rId1"/>
    <sheet name="Pakiet 2" sheetId="24" r:id="rId2"/>
    <sheet name="Pakiet 3" sheetId="25" r:id="rId3"/>
    <sheet name="Pakiet 4" sheetId="27" r:id="rId4"/>
  </sheets>
  <definedNames>
    <definedName name="DaneZewnętrzne_1" localSheetId="0" hidden="1">'Pakiet 1'!$A$1:$F$75</definedName>
    <definedName name="DaneZewnętrzne_1" localSheetId="1" hidden="1">'Pakiet 2'!$A$1:$F$35</definedName>
    <definedName name="DaneZewnętrzne_1" localSheetId="2" hidden="1">'Pakiet 3'!$A$1:$F$7</definedName>
    <definedName name="DaneZewnętrzne_1" localSheetId="3" hidden="1">'Pakiet 4'!$A$2:$F$8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27" l="1"/>
  <c r="K3" i="27" s="1"/>
  <c r="I4" i="27"/>
  <c r="K4" i="27" s="1"/>
  <c r="I5" i="27"/>
  <c r="I6" i="27"/>
  <c r="I7" i="27"/>
  <c r="K7" i="27" s="1"/>
  <c r="I8" i="27"/>
  <c r="K8" i="27" s="1"/>
  <c r="J3" i="27"/>
  <c r="J4" i="27"/>
  <c r="J5" i="27"/>
  <c r="J6" i="27"/>
  <c r="J7" i="27"/>
  <c r="J8" i="27"/>
  <c r="K5" i="27"/>
  <c r="K6" i="27"/>
  <c r="I2" i="25"/>
  <c r="K2" i="25" s="1"/>
  <c r="I3" i="25"/>
  <c r="K3" i="25" s="1"/>
  <c r="I4" i="25"/>
  <c r="I5" i="25"/>
  <c r="I6" i="25"/>
  <c r="I7" i="25"/>
  <c r="J2" i="25"/>
  <c r="J3" i="25"/>
  <c r="J4" i="25"/>
  <c r="J5" i="25"/>
  <c r="J6" i="25"/>
  <c r="J7" i="25"/>
  <c r="K4" i="25"/>
  <c r="K5" i="25"/>
  <c r="K6" i="25"/>
  <c r="K7" i="25"/>
  <c r="I2" i="24"/>
  <c r="K2" i="24" s="1"/>
  <c r="I3" i="24"/>
  <c r="K3" i="24" s="1"/>
  <c r="I4" i="24"/>
  <c r="I5" i="24"/>
  <c r="I6" i="24"/>
  <c r="K6" i="24" s="1"/>
  <c r="I7" i="24"/>
  <c r="K7" i="24" s="1"/>
  <c r="I8" i="24"/>
  <c r="I9" i="24"/>
  <c r="I10" i="24"/>
  <c r="I11" i="24"/>
  <c r="I12" i="24"/>
  <c r="I13" i="24"/>
  <c r="I14" i="24"/>
  <c r="I15" i="24"/>
  <c r="I16" i="24"/>
  <c r="K16" i="24" s="1"/>
  <c r="I17" i="24"/>
  <c r="K17" i="24" s="1"/>
  <c r="I18" i="24"/>
  <c r="K18" i="24" s="1"/>
  <c r="I19" i="24"/>
  <c r="K19" i="24" s="1"/>
  <c r="I20" i="24"/>
  <c r="I21" i="24"/>
  <c r="I22" i="24"/>
  <c r="I23" i="24"/>
  <c r="K23" i="24" s="1"/>
  <c r="I24" i="24"/>
  <c r="I25" i="24"/>
  <c r="I26" i="24"/>
  <c r="K26" i="24" s="1"/>
  <c r="I27" i="24"/>
  <c r="K27" i="24" s="1"/>
  <c r="I28" i="24"/>
  <c r="K28" i="24" s="1"/>
  <c r="I29" i="24"/>
  <c r="K29" i="24" s="1"/>
  <c r="I30" i="24"/>
  <c r="K30" i="24" s="1"/>
  <c r="I31" i="24"/>
  <c r="K31" i="24" s="1"/>
  <c r="I32" i="24"/>
  <c r="K32" i="24" s="1"/>
  <c r="I33" i="24"/>
  <c r="K33" i="24" s="1"/>
  <c r="I34" i="24"/>
  <c r="K34" i="24" s="1"/>
  <c r="I35" i="24"/>
  <c r="K35" i="24" s="1"/>
  <c r="J2" i="24"/>
  <c r="J3" i="24"/>
  <c r="J4" i="24"/>
  <c r="J5" i="24"/>
  <c r="J6" i="24"/>
  <c r="J7" i="24"/>
  <c r="J8" i="24"/>
  <c r="J9" i="24"/>
  <c r="J10" i="24"/>
  <c r="J11" i="24"/>
  <c r="J12" i="24"/>
  <c r="J13" i="24"/>
  <c r="J14" i="24"/>
  <c r="J15" i="24"/>
  <c r="J16" i="24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K4" i="24"/>
  <c r="K5" i="24"/>
  <c r="K8" i="24"/>
  <c r="K9" i="24"/>
  <c r="K10" i="24"/>
  <c r="K11" i="24"/>
  <c r="K12" i="24"/>
  <c r="K13" i="24"/>
  <c r="K14" i="24"/>
  <c r="K15" i="24"/>
  <c r="K20" i="24"/>
  <c r="K21" i="24"/>
  <c r="K22" i="24"/>
  <c r="K24" i="24"/>
  <c r="K25" i="24"/>
  <c r="I2" i="23"/>
  <c r="I3" i="23"/>
  <c r="I4" i="23"/>
  <c r="K4" i="23" s="1"/>
  <c r="I5" i="23"/>
  <c r="I6" i="23"/>
  <c r="I7" i="23"/>
  <c r="I8" i="23"/>
  <c r="I9" i="23"/>
  <c r="I10" i="23"/>
  <c r="I11" i="23"/>
  <c r="I12" i="23"/>
  <c r="I13" i="23"/>
  <c r="I14" i="23"/>
  <c r="K14" i="23" s="1"/>
  <c r="I15" i="23"/>
  <c r="K15" i="23" s="1"/>
  <c r="I16" i="23"/>
  <c r="K16" i="23" s="1"/>
  <c r="I17" i="23"/>
  <c r="K17" i="23" s="1"/>
  <c r="I18" i="23"/>
  <c r="I19" i="23"/>
  <c r="I20" i="23"/>
  <c r="I21" i="23"/>
  <c r="I22" i="23"/>
  <c r="I23" i="23"/>
  <c r="I24" i="23"/>
  <c r="I25" i="23"/>
  <c r="I26" i="23"/>
  <c r="I27" i="23"/>
  <c r="K27" i="23" s="1"/>
  <c r="I28" i="23"/>
  <c r="I29" i="23"/>
  <c r="I30" i="23"/>
  <c r="K30" i="23" s="1"/>
  <c r="I31" i="23"/>
  <c r="K31" i="23" s="1"/>
  <c r="I32" i="23"/>
  <c r="K32" i="23" s="1"/>
  <c r="I33" i="23"/>
  <c r="K33" i="23" s="1"/>
  <c r="I34" i="23"/>
  <c r="I35" i="23"/>
  <c r="I36" i="23"/>
  <c r="I37" i="23"/>
  <c r="I38" i="23"/>
  <c r="K38" i="23" s="1"/>
  <c r="I39" i="23"/>
  <c r="K39" i="23" s="1"/>
  <c r="I40" i="23"/>
  <c r="I41" i="23"/>
  <c r="K41" i="23" s="1"/>
  <c r="I42" i="23"/>
  <c r="K42" i="23" s="1"/>
  <c r="I43" i="23"/>
  <c r="K43" i="23" s="1"/>
  <c r="I44" i="23"/>
  <c r="K44" i="23" s="1"/>
  <c r="I45" i="23"/>
  <c r="K45" i="23" s="1"/>
  <c r="I46" i="23"/>
  <c r="K46" i="23" s="1"/>
  <c r="I47" i="23"/>
  <c r="K47" i="23" s="1"/>
  <c r="I48" i="23"/>
  <c r="K48" i="23" s="1"/>
  <c r="I49" i="23"/>
  <c r="K49" i="23" s="1"/>
  <c r="I50" i="23"/>
  <c r="I51" i="23"/>
  <c r="I52" i="23"/>
  <c r="I53" i="23"/>
  <c r="I54" i="23"/>
  <c r="I55" i="23"/>
  <c r="I56" i="23"/>
  <c r="I57" i="23"/>
  <c r="I58" i="23"/>
  <c r="K58" i="23" s="1"/>
  <c r="I59" i="23"/>
  <c r="K59" i="23" s="1"/>
  <c r="I60" i="23"/>
  <c r="K60" i="23" s="1"/>
  <c r="I61" i="23"/>
  <c r="K61" i="23" s="1"/>
  <c r="I62" i="23"/>
  <c r="K62" i="23" s="1"/>
  <c r="I63" i="23"/>
  <c r="K63" i="23" s="1"/>
  <c r="I64" i="23"/>
  <c r="K64" i="23" s="1"/>
  <c r="I65" i="23"/>
  <c r="K65" i="23" s="1"/>
  <c r="I66" i="23"/>
  <c r="I67" i="23"/>
  <c r="I68" i="23"/>
  <c r="K68" i="23" s="1"/>
  <c r="I69" i="23"/>
  <c r="I70" i="23"/>
  <c r="I71" i="23"/>
  <c r="I72" i="23"/>
  <c r="I73" i="23"/>
  <c r="I74" i="23"/>
  <c r="I75" i="23"/>
  <c r="J2" i="23"/>
  <c r="J3" i="23"/>
  <c r="J4" i="23"/>
  <c r="J5" i="23"/>
  <c r="J6" i="23"/>
  <c r="J7" i="23"/>
  <c r="J8" i="23"/>
  <c r="J9" i="23"/>
  <c r="J10" i="23"/>
  <c r="J11" i="23"/>
  <c r="J12" i="23"/>
  <c r="J13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45" i="23"/>
  <c r="J46" i="23"/>
  <c r="J47" i="23"/>
  <c r="J48" i="23"/>
  <c r="J49" i="23"/>
  <c r="J50" i="23"/>
  <c r="J51" i="23"/>
  <c r="J52" i="23"/>
  <c r="J53" i="23"/>
  <c r="J54" i="23"/>
  <c r="J55" i="23"/>
  <c r="J56" i="23"/>
  <c r="J57" i="23"/>
  <c r="J58" i="23"/>
  <c r="J59" i="23"/>
  <c r="J60" i="23"/>
  <c r="J61" i="23"/>
  <c r="J62" i="23"/>
  <c r="J63" i="23"/>
  <c r="J64" i="23"/>
  <c r="J65" i="23"/>
  <c r="J66" i="23"/>
  <c r="J67" i="23"/>
  <c r="J68" i="23"/>
  <c r="J69" i="23"/>
  <c r="J70" i="23"/>
  <c r="J71" i="23"/>
  <c r="J72" i="23"/>
  <c r="J73" i="23"/>
  <c r="J74" i="23"/>
  <c r="J75" i="23"/>
  <c r="K2" i="23"/>
  <c r="K3" i="23"/>
  <c r="K5" i="23"/>
  <c r="K6" i="23"/>
  <c r="K7" i="23"/>
  <c r="K8" i="23"/>
  <c r="K9" i="23"/>
  <c r="K10" i="23"/>
  <c r="K11" i="23"/>
  <c r="K12" i="23"/>
  <c r="K13" i="23"/>
  <c r="K18" i="23"/>
  <c r="K19" i="23"/>
  <c r="K20" i="23"/>
  <c r="K21" i="23"/>
  <c r="K22" i="23"/>
  <c r="K23" i="23"/>
  <c r="K24" i="23"/>
  <c r="K25" i="23"/>
  <c r="K26" i="23"/>
  <c r="K28" i="23"/>
  <c r="K29" i="23"/>
  <c r="K34" i="23"/>
  <c r="K35" i="23"/>
  <c r="K36" i="23"/>
  <c r="K37" i="23"/>
  <c r="K40" i="23"/>
  <c r="K50" i="23"/>
  <c r="K51" i="23"/>
  <c r="K52" i="23"/>
  <c r="K53" i="23"/>
  <c r="K54" i="23"/>
  <c r="K55" i="23"/>
  <c r="K56" i="23"/>
  <c r="K57" i="23"/>
  <c r="K66" i="23"/>
  <c r="K67" i="23"/>
  <c r="K69" i="23"/>
  <c r="K70" i="23"/>
  <c r="K71" i="23"/>
  <c r="K72" i="23"/>
  <c r="K73" i="23"/>
  <c r="K74" i="23"/>
  <c r="K75" i="23"/>
  <c r="J9" i="27" l="1"/>
  <c r="K9" i="27"/>
  <c r="J36" i="24"/>
  <c r="I36" i="24"/>
  <c r="I9" i="27" l="1"/>
  <c r="J8" i="25"/>
  <c r="I8" i="25"/>
  <c r="K8" i="25"/>
  <c r="K36" i="24"/>
  <c r="J76" i="23" l="1"/>
  <c r="I76" i="23" l="1"/>
  <c r="K76" i="23"/>
</calcChain>
</file>

<file path=xl/connections.xml><?xml version="1.0" encoding="utf-8"?>
<connections xmlns="http://schemas.openxmlformats.org/spreadsheetml/2006/main">
  <connection id="1" keepAlive="1" name="Zapytanie — Pakiet1" description="Połączenie z zapytaniem „Pakiet1” w skoroszycie." type="5" refreshedVersion="8" background="1" saveData="1">
    <dbPr connection="provider=Microsoft.Mashup.OleDb.1;data source=$EmbeddedMashup(498f07ca-aaec-483b-883d-42e7384d3d1e)$;location=Pakiet1;extended properties=" command="SELECT * FROM [Pakiet1]"/>
  </connection>
  <connection id="2" keepAlive="1" name="Zapytanie — Pakiet2" description="Połączenie z zapytaniem „Pakiet2” w skoroszycie." type="5" refreshedVersion="8" background="1" saveData="1">
    <dbPr connection="provider=Microsoft.Mashup.OleDb.1;data source=$EmbeddedMashup(498f07ca-aaec-483b-883d-42e7384d3d1e)$;location=Pakiet2;extended properties=" command="SELECT * FROM [Pakiet2]"/>
  </connection>
  <connection id="3" keepAlive="1" name="Zapytanie — Pakiet3" description="Połączenie z zapytaniem „Pakiet3” w skoroszycie." type="5" refreshedVersion="8" background="1" saveData="1">
    <dbPr connection="provider=Microsoft.Mashup.OleDb.1;data source=$EmbeddedMashup(498f07ca-aaec-483b-883d-42e7384d3d1e)$;location=Pakiet3;extended properties=" command="SELECT * FROM [Pakiet3]"/>
  </connection>
  <connection id="4" keepAlive="1" name="Zapytanie — Pakiet4" description="Połączenie z zapytaniem „Pakiet4” w skoroszycie." type="5" refreshedVersion="8" background="1" saveData="1">
    <dbPr connection="provider=Microsoft.Mashup.OleDb.1;data source=$EmbeddedMashup(498f07ca-aaec-483b-883d-42e7384d3d1e)$;location=Pakiet4;extended properties=" command="SELECT * FROM [Pakiet4]"/>
  </connection>
  <connection id="5" keepAlive="1" name="Zapytanie — Pakiet5" description="Połączenie z zapytaniem „Pakiet5” w skoroszycie." type="5" refreshedVersion="8" background="1" saveData="1">
    <dbPr connection="provider=Microsoft.Mashup.OleDb.1;data source=$EmbeddedMashup(498f07ca-aaec-483b-883d-42e7384d3d1e)$;location=Pakiet5;extended properties=" command="SELECT * FROM [Pakiet5]"/>
  </connection>
  <connection id="6" keepAlive="1" name="Zapytanie — Pakiet6" description="Połączenie z zapytaniem „Pakiet6” w skoroszycie." type="5" refreshedVersion="6" background="1" saveData="1">
    <dbPr connection="provider=Microsoft.Mashup.OleDb.1;data source=$EmbeddedMashup(498f07ca-aaec-483b-883d-42e7384d3d1e)$;location=Pakiet6;extended properties=" command="SELECT * FROM [Pakiet6]"/>
  </connection>
</connections>
</file>

<file path=xl/sharedStrings.xml><?xml version="1.0" encoding="utf-8"?>
<sst xmlns="http://schemas.openxmlformats.org/spreadsheetml/2006/main" count="407" uniqueCount="197">
  <si>
    <t>nazwa</t>
  </si>
  <si>
    <t>nr katalogowy</t>
  </si>
  <si>
    <t>producent</t>
  </si>
  <si>
    <t>sztuk</t>
  </si>
  <si>
    <t>% stawki VAT</t>
  </si>
  <si>
    <t>błękit trwały B (o-dianizydyno(bis)diazowana podwójna sól cynku) 10 g</t>
  </si>
  <si>
    <t>bufor octanowy pH 4,6±0,2 100 ml</t>
  </si>
  <si>
    <t>inhibitor nitryfikacji 5 g/l C4H8N2S 25 ml</t>
  </si>
  <si>
    <t>kwas ortofosforowy 85% H3PO4 1000 ml</t>
  </si>
  <si>
    <t>odważka analityczna EDTA 0,05 mol/l 1 szt.</t>
  </si>
  <si>
    <t>sól disodowa kwasu 1-naftylofosforowego (V) 5 g</t>
  </si>
  <si>
    <t>tabletki do sanityzacji (chlorine millipore) opakowanie 45 szt.</t>
  </si>
  <si>
    <t xml:space="preserve"> ZWCL01F50</t>
  </si>
  <si>
    <t>zieleń bromokrezolowa C21H14Br4O5S, wskaźnik 10 g</t>
  </si>
  <si>
    <t>Merck</t>
  </si>
  <si>
    <t>roztwór buforowy pH 7,00 500 ml</t>
  </si>
  <si>
    <t>zestaw standardów formazynowych StablCal &lt;0,1, 20, 200, 1000, 4000 NTU</t>
  </si>
  <si>
    <t>Pakiet 1</t>
  </si>
  <si>
    <t>cena jednostkowa netto</t>
  </si>
  <si>
    <t>cena jednostkowa brutto</t>
  </si>
  <si>
    <t>wartość netto</t>
  </si>
  <si>
    <t>wartość brutto</t>
  </si>
  <si>
    <t>Hach</t>
  </si>
  <si>
    <t>Suma</t>
  </si>
  <si>
    <t>odczynnik Nesslera, 100 ml</t>
  </si>
  <si>
    <t>CPAchem</t>
  </si>
  <si>
    <t>glin, roztwór wzorcowy 1000 mg/l (nr kat. CPAchem A002.2CP.L1) 100 ml</t>
  </si>
  <si>
    <t>A002.2CP.L1</t>
  </si>
  <si>
    <t>mangan, roztwór wzorcowy 1000 mg/l (nr kat. CPAchem A033.2NP.L1) 100 ml</t>
  </si>
  <si>
    <t>A033.2CP.L1</t>
  </si>
  <si>
    <t>mętność, roztwór wzorcowy 1 NTU (nr kat. CPAchem TD1NTU.L5) 500 ml</t>
  </si>
  <si>
    <t>TD1NTU.L5</t>
  </si>
  <si>
    <t>wapń, roztwór wzorcowy 1000 mg/l (nr kat. CPAchem A009.2NP.L5) 500 ml</t>
  </si>
  <si>
    <t>A009.2CP.L5</t>
  </si>
  <si>
    <t>żelazo, roztwór wzorcowy 1000 mg/l (nr kat. CPAchem A019.2CP.L1) 100 ml</t>
  </si>
  <si>
    <t>A019.2CP.L1</t>
  </si>
  <si>
    <t>chlor, roztwór wzorcowy 25-30 mg/l (ampułki) 20 sztuk</t>
  </si>
  <si>
    <t>ChZT, roztwór wzorcowy 1000 mg/l (nr kat. Merck 125032) 100 ml</t>
  </si>
  <si>
    <t>ChZT, roztwór wzorcowy 50000 mg/l (nr kat. Merck 125035) 100 ml</t>
  </si>
  <si>
    <t>ChZT, roztwór wzorcowy 8000 mg/l (nr kat. Merck 125034) 100 ml</t>
  </si>
  <si>
    <t>standard konduktometryczny 1413 µS/cm 500 ml</t>
  </si>
  <si>
    <t>sulfanilamid C6H8N2O2S 100 g</t>
  </si>
  <si>
    <t>szczawian sodu C2Na2O4 50 g</t>
  </si>
  <si>
    <t>test amoniaki 0,013-3,86 mg/l (nr kat. Merck 114752) 500 testów</t>
  </si>
  <si>
    <t>test azot całkowity 1-16 mg/l (Hach, LCK138) 25 testów</t>
  </si>
  <si>
    <t>LCK138</t>
  </si>
  <si>
    <t>test azot całkowity 20-100 mg/l N (Hach, LCK338) 25 testów</t>
  </si>
  <si>
    <t>LCK338</t>
  </si>
  <si>
    <t>test chlor ogólny 0,02-2 mg/l Cl2 (Hach, 2105669) 100 testów</t>
  </si>
  <si>
    <t>test chlor wolny 0,02-2 mg/l Cl2 (Hach, 21055-28) 1000 testów</t>
  </si>
  <si>
    <t>test ChZT 1000-10000 mg/l (Hach, LCK014) 25 testów</t>
  </si>
  <si>
    <t>LCK014</t>
  </si>
  <si>
    <t>test ChZT 100-2000 mg/l O2 (Hach, LCK514) 25 testów</t>
  </si>
  <si>
    <t>LCK514</t>
  </si>
  <si>
    <t>test ChZT 15-150 mg/l O2 (Hach, LCK314) 25 testów</t>
  </si>
  <si>
    <t>LCK314</t>
  </si>
  <si>
    <t>test fosfor ogólny 0,05-1,5 mg/l PO4-P (Hach, LCK349) 25 testów</t>
  </si>
  <si>
    <t>LCK349</t>
  </si>
  <si>
    <t>test fosfor ogólny 2-20 mg/l PO4-P (Hach, LCK350) 25 testów</t>
  </si>
  <si>
    <t>LCK350</t>
  </si>
  <si>
    <t>test fosforany 0,01-5 mg/l (nr kat. Merck 114848) 420 testów</t>
  </si>
  <si>
    <t>test fosforany 0,3-45 mg/l PO4 (Hach, 20760-32) 50 testów</t>
  </si>
  <si>
    <t>test glin 0,02-0,50 mg/l Al (Hach, LCK301) 24 testy</t>
  </si>
  <si>
    <t>LCK301</t>
  </si>
  <si>
    <t>test mangan 0,005-0,5 mg/l (Hach, LCW532) 50 testów</t>
  </si>
  <si>
    <t>test ozon 0,01-1,50 mg/l O3 (Hach, 2518025) 25 testów</t>
  </si>
  <si>
    <t>test siarczany 150-900 mg/l (Hach, LCK353) 25 testów</t>
  </si>
  <si>
    <t>LCK353</t>
  </si>
  <si>
    <t>test siarczany 40-150 mg/l (Hach, LCK153) 25 testów</t>
  </si>
  <si>
    <t>LCK153</t>
  </si>
  <si>
    <t>test siarczany 5-250 mg/l (nr kat. Merck 114548) 25 testów</t>
  </si>
  <si>
    <t>trietanoloamina C6H15NO3 500 ml</t>
  </si>
  <si>
    <t>wzorzec do redox, 500 mV 500 ml</t>
  </si>
  <si>
    <t>Lp.</t>
  </si>
  <si>
    <t>Pakiet 2</t>
  </si>
  <si>
    <t>agar krwawy (nr kat. Oxoid PB5039A) 10 płytek</t>
  </si>
  <si>
    <t>PB5039A</t>
  </si>
  <si>
    <t>Oxoid</t>
  </si>
  <si>
    <t>agar tryptozowo-siarczynowy z cykloseryną TSC (nr kat. Oxoid PB5315A) 10 płytek</t>
  </si>
  <si>
    <t>PB5315A</t>
  </si>
  <si>
    <t>ampułka ze sporami 1ml do sterylizacji parą wodą log5 G. stearothermophilus 7953 50 sztuk</t>
  </si>
  <si>
    <t xml:space="preserve">SA 1-50-05E </t>
  </si>
  <si>
    <t>Argenta</t>
  </si>
  <si>
    <t>anaerogen (saszetki wraz z workami) 10 szt.</t>
  </si>
  <si>
    <t>AN00010C</t>
  </si>
  <si>
    <t>anaerogen, wkłady do słoja 2,5 litra, 10 szt.</t>
  </si>
  <si>
    <t>AN0025A</t>
  </si>
  <si>
    <t>anaerotest, paski 50 szt.</t>
  </si>
  <si>
    <t>bulion z acetamidem, 40 probówek x 5 ml</t>
  </si>
  <si>
    <t>PwP-0341</t>
  </si>
  <si>
    <t>BTL</t>
  </si>
  <si>
    <t>D-cykloseryna, suplement (nr kat. Oxoid SR0088E) 10 fiolek</t>
  </si>
  <si>
    <t>SR0088E</t>
  </si>
  <si>
    <t>płytki odciskowe do oznaczania ogólnej liczby drobnoustrojów z neutralizatorem 10 płytek</t>
  </si>
  <si>
    <t>pseudomonas agar CN szalki Petriego 10 szt.</t>
  </si>
  <si>
    <t>Graso</t>
  </si>
  <si>
    <t>pseudomonas agar F szalki Petriego 10 szt.</t>
  </si>
  <si>
    <t>Raven O.K. Cycle 121 Integrator 250 pasków</t>
  </si>
  <si>
    <t>Cl-OK121</t>
  </si>
  <si>
    <t>Sterbios</t>
  </si>
  <si>
    <t>tabletki Ringera 100 szt.</t>
  </si>
  <si>
    <t>test aminopeptydaza, paski 50 szt.</t>
  </si>
  <si>
    <t>woda peptonowa z laktozą + rurki Durhama, 40 probówek x 7 ml</t>
  </si>
  <si>
    <t>PwP-0226</t>
  </si>
  <si>
    <t>Pakiet 3</t>
  </si>
  <si>
    <t>jednorazowe plastikowe butelki 120 ml (Colilert 18) 200 szt.</t>
  </si>
  <si>
    <t>98-06161-00</t>
  </si>
  <si>
    <t>Idexx</t>
  </si>
  <si>
    <t>porcjowane podłoże do wykryw. E. coli i bakterii gr. coli (Colilert 18) 200 szt.</t>
  </si>
  <si>
    <t>98-08877-00</t>
  </si>
  <si>
    <t>porcjowane podłoże do wykryw. Ps. aeruginosa, 100 ml (Pseudalert) 20 szt.</t>
  </si>
  <si>
    <t>98-18076-00</t>
  </si>
  <si>
    <t>tacki plastikowe Quanti-Tray 2000, 97 dołków (Colilert 18) 100 szt.</t>
  </si>
  <si>
    <t>98-21675-00</t>
  </si>
  <si>
    <t>tacki plastikowe Quanti-Tray, 51 dołków (Colilert 18) 100 szt.</t>
  </si>
  <si>
    <t>98-21378-00</t>
  </si>
  <si>
    <t>wzorzec zabarwienia Q-tray (Colilert 18)</t>
  </si>
  <si>
    <t>98-09226-00</t>
  </si>
  <si>
    <t>butelki HDPE 500 ml 70/148 mm z tiosiarczanem, kapsel, 100 szt.</t>
  </si>
  <si>
    <t>ezy jednorazowe 1 ul sterylne op. 20 szt.</t>
  </si>
  <si>
    <t>filtry membranowe EZ-PAK 0,45 µm 47 mm białe (nr kat. Merck EZHAWG474) 600 sztuk</t>
  </si>
  <si>
    <t>EZHAWG474</t>
  </si>
  <si>
    <t>filtry strzykawkowe sterylne PVDF 0,45 µm, 25 ml 50 sztuk</t>
  </si>
  <si>
    <t>końcówki do pipet 500-5000 µl Brand (nr kat. Merck 702600) 200 sztuk</t>
  </si>
  <si>
    <t>Brand</t>
  </si>
  <si>
    <t>końcówki do pipet 50-1000 µl Brand (nr kat. Merck 732032) 500 sztuk</t>
  </si>
  <si>
    <t>moduł A2 do demineralizatora Technical 5 plus (nr kat. Hydrolab EO-MA-11)</t>
  </si>
  <si>
    <t>EO-MA-11</t>
  </si>
  <si>
    <t>Hydrolab</t>
  </si>
  <si>
    <t>płytki petriego 60 mm z wentylacją, aseptyczne (opakowanie 960 szt.)</t>
  </si>
  <si>
    <t>płytki petriego 90 mm z wentylacją, aseptyczne (opakowanie 480 szt.)</t>
  </si>
  <si>
    <t>sączki z włókna szklanego 47 mm MGC (nr kat. 3.1103.047) 100 sztuk</t>
  </si>
  <si>
    <t>3.1103.047</t>
  </si>
  <si>
    <t>taśma do sterylizacji 19 mm X 50 metrów</t>
  </si>
  <si>
    <t>wkład jonowymienny 2000 ml H7</t>
  </si>
  <si>
    <t>EJ-2000-0</t>
  </si>
  <si>
    <t>wkład polipropylenowy 10 cali, 1 mikron, FCPS1</t>
  </si>
  <si>
    <t>wkład Progard 1 do aparatu Elix Essential 3</t>
  </si>
  <si>
    <t>PR0G0T0S2</t>
  </si>
  <si>
    <t>wkład sznurkowy 10 cali, 10 mikron, FCPP10</t>
  </si>
  <si>
    <t>wkład sznurkowy 10 cali, 5 mikron, FCPP5</t>
  </si>
  <si>
    <t>amoniak 25% 1000 ml</t>
  </si>
  <si>
    <t>azotan srebra AgNO3 50 g</t>
  </si>
  <si>
    <t>chromian potasu K2CrO4 500 g</t>
  </si>
  <si>
    <t>dichlorowodorek N-(1-Naftylo)etylenodiaminy 10 g</t>
  </si>
  <si>
    <t>Liquid Spray płyn do dezynfekcji 5000 ml</t>
  </si>
  <si>
    <t>kwas borowy H3BO3 1000 g</t>
  </si>
  <si>
    <t>kwas siarkowy 95% H2SO4 1000 ml</t>
  </si>
  <si>
    <t>kwas solny 35-38% HCl 1000 ml</t>
  </si>
  <si>
    <t>N,N,N',N'- tetrametylo-p-fenylodiaminy dichlorowodorek 99% 5 g</t>
  </si>
  <si>
    <t>nadmanganian potasu KMnO4 10 g</t>
  </si>
  <si>
    <t>salicylan sodu C7H5NaO3 100 g</t>
  </si>
  <si>
    <t>sól disodowo-magnezowa kwasu EDTA C10H12MgN2Na2O8 100 g</t>
  </si>
  <si>
    <t>LCW532</t>
  </si>
  <si>
    <t>test żelazo 0,02-3 mg/l (Hach, 21057-69) 100 testów</t>
  </si>
  <si>
    <t>tiosiarczan sodu bezwodny  250 g</t>
  </si>
  <si>
    <t>węglan sodu bezwodny Na2CO3, 50 g</t>
  </si>
  <si>
    <t>winian sodowo-potasowy 4-hydrat C4H4KNaO6*4H2O 500 g</t>
  </si>
  <si>
    <t>wodorotlenek sodu NaOH 1000 g</t>
  </si>
  <si>
    <t>McFarland zestaw standardowy (0,5, 1,0, 2,0, 3,0, 4,0)</t>
  </si>
  <si>
    <t>szalki aluminiowe jednorazowe (nr kat. Ohaus 80850086) 90 mm, 80 sztuk</t>
  </si>
  <si>
    <t>Ohaus</t>
  </si>
  <si>
    <t>azotany, roztwór wzorcowy 1000 mg/l (nr kat. CPAchem ) 500 ml</t>
  </si>
  <si>
    <t>H013.W.L5</t>
  </si>
  <si>
    <t>azotyny, roztwór wzorcowy 1000 mg/l (nr kat. CPAchem ) 100 ml</t>
  </si>
  <si>
    <t>H012.W.L1</t>
  </si>
  <si>
    <t>błękit metylenowy C16H18CIN3S, wskaźnik 50 g</t>
  </si>
  <si>
    <t>chlorki, roztwór wzorcowy 1000 mg/l (nr kat. CPAchem ) 500 ml</t>
  </si>
  <si>
    <t>H003.W.L5</t>
  </si>
  <si>
    <t>czerń eriochromowa T C20H12O7N3SNa, wskaźnik 10 g</t>
  </si>
  <si>
    <t>fosforany, roztwór wzorcowy 1000 mg/l (nr kat. CPAchem ) 100 ml</t>
  </si>
  <si>
    <t>H014.W.L1</t>
  </si>
  <si>
    <t>H011.W.L1</t>
  </si>
  <si>
    <t>PH107.L5</t>
  </si>
  <si>
    <t>siarczany, roztwór wzorcowy 1000 mg/l (nr kat. CPAchem ) 500 ml</t>
  </si>
  <si>
    <t>H00061967</t>
  </si>
  <si>
    <t>CS1413M0S.L5</t>
  </si>
  <si>
    <t>wzorzec do redox, 200 mV 500 ml</t>
  </si>
  <si>
    <t>roztwór buforowy pH 4,00 500 ml</t>
  </si>
  <si>
    <t>PH104.L5</t>
  </si>
  <si>
    <t>roztwór buforowy pH 9,00 500 ml</t>
  </si>
  <si>
    <t>PH109.L5</t>
  </si>
  <si>
    <t>pakiet</t>
  </si>
  <si>
    <t>barwa, roztwór wzorcowy 500 mg/l PtCo 1000 ml</t>
  </si>
  <si>
    <t>jon amonowy, roztwór wzorcowy 1000 mg/l (nr kat. CPAchem H011.W.L1) 100 ml</t>
  </si>
  <si>
    <t>test chrom 0,03-1 mg/l Cr (Hach, LCK313) 25 testów</t>
  </si>
  <si>
    <t>LCK313</t>
  </si>
  <si>
    <t>zestaw do mineralizacji chromu (Hach, LYW513) 80 testów</t>
  </si>
  <si>
    <t>LYW513</t>
  </si>
  <si>
    <t xml:space="preserve">probówki z PS okrągłodenne sterylne, 11 ml, 200 szt. </t>
  </si>
  <si>
    <t>Pakiet 4</t>
  </si>
  <si>
    <t xml:space="preserve">agar CASO tryptonowo sojowy (TSA) 500 g </t>
  </si>
  <si>
    <t xml:space="preserve">agar Slanetza i Bartley dla enterokoków wg ISO 7899-2  500 g </t>
  </si>
  <si>
    <t xml:space="preserve">agar TSC wg ISO 14189 podstawa  500 g </t>
  </si>
  <si>
    <t xml:space="preserve">agar z ekstraktem drożdżowym wg ISO  6222  500 g </t>
  </si>
  <si>
    <t xml:space="preserve">agar z żółcią, eskuliną i azydkiem wg ISO 7899-2 500 g </t>
  </si>
  <si>
    <t xml:space="preserve">bulion z tioglikolanem pożywka płynna 500 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</si>
</sst>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2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0" applyNumberFormat="1"/>
  </cellXfs>
  <cellStyles count="3">
    <cellStyle name="Normalny" xfId="0" builtinId="0"/>
    <cellStyle name="Procentowy" xfId="2" builtinId="5"/>
    <cellStyle name="Walutowy" xfId="1" builtinId="4"/>
  </cellStyles>
  <dxfs count="54">
    <dxf>
      <numFmt numFmtId="164" formatCode="_-* #,##0.00\ [$zł-415]_-;\-* #,##0.00\ [$zł-415]_-;_-* &quot;-&quot;??\ [$zł-415]_-;_-@_-"/>
    </dxf>
    <dxf>
      <numFmt numFmtId="164" formatCode="_-* #,##0.00\ [$zł-415]_-;\-* #,##0.00\ [$zł-415]_-;_-* &quot;-&quot;??\ [$zł-415]_-;_-@_-"/>
    </dxf>
    <dxf>
      <numFmt numFmtId="164" formatCode="_-* #,##0.00\ [$zł-415]_-;\-* #,##0.00\ [$zł-415]_-;_-* &quot;-&quot;??\ [$zł-415]_-;_-@_-"/>
    </dxf>
    <dxf>
      <numFmt numFmtId="164" formatCode="_-* #,##0.00\ [$zł-415]_-;\-* #,##0.00\ [$zł-415]_-;_-* &quot;-&quot;??\ [$zł-415]_-;_-@_-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numFmt numFmtId="164" formatCode="_-* #,##0.00\ [$zł-415]_-;\-* #,##0.00\ [$zł-415]_-;_-* &quot;-&quot;??\ [$zł-415]_-;_-@_-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numFmt numFmtId="164" formatCode="_-* #,##0.00\ [$zł-415]_-;\-* #,##0.00\ [$zł-415]_-;_-* &quot;-&quot;??\ [$zł-415]_-;_-@_-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alignment horizontal="center" vertical="bottom" textRotation="0" wrapText="1" indent="0" justifyLastLine="0" shrinkToFit="0" readingOrder="0"/>
    </dxf>
    <dxf>
      <numFmt numFmtId="164" formatCode="_-* #,##0.00\ [$zł-415]_-;\-* #,##0.00\ [$zł-415]_-;_-* &quot;-&quot;??\ [$zł-415]_-;_-@_-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numFmt numFmtId="164" formatCode="_-* #,##0.00\ [$zł-415]_-;\-* #,##0.00\ [$zł-415]_-;_-* &quot;-&quot;??\ [$zł-415]_-;_-@_-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numFmt numFmtId="164" formatCode="_-* #,##0.00\ [$zł-415]_-;\-* #,##0.00\ [$zł-415]_-;_-* &quot;-&quot;??\ [$zł-415]_-;_-@_-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alignment horizontal="center" vertical="bottom" textRotation="0" wrapText="1" indent="0" justifyLastLine="0" shrinkToFit="0" readingOrder="0"/>
    </dxf>
    <dxf>
      <numFmt numFmtId="164" formatCode="_-* #,##0.00\ [$zł-415]_-;\-* #,##0.00\ [$zł-415]_-;_-* &quot;-&quot;??\ [$zł-415]_-;_-@_-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numFmt numFmtId="164" formatCode="_-* #,##0.00\ [$zł-415]_-;\-* #,##0.00\ [$zł-415]_-;_-* &quot;-&quot;??\ [$zł-415]_-;_-@_-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numFmt numFmtId="164" formatCode="_-* #,##0.00\ [$zł-415]_-;\-* #,##0.00\ [$zł-415]_-;_-* &quot;-&quot;??\ [$zł-415]_-;_-@_-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alignment horizontal="center" vertical="bottom" textRotation="0" wrapText="1" indent="0" justifyLastLine="0" shrinkToFit="0" readingOrder="0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DaneZewnętrzne_1" adjustColumnWidth="0" connectionId="1" autoFormatId="16" applyNumberFormats="0" applyBorderFormats="0" applyFontFormats="0" applyPatternFormats="0" applyAlignmentFormats="0" applyWidthHeightFormats="0">
  <queryTableRefresh nextId="13" unboundColumnsRight="5">
    <queryTableFields count="11">
      <queryTableField id="11" name="Lp." tableColumnId="11"/>
      <queryTableField id="1" name="Pakiet" tableColumnId="6"/>
      <queryTableField id="2" name="nazwa" tableColumnId="2"/>
      <queryTableField id="3" name="nr katalogowy" tableColumnId="3"/>
      <queryTableField id="4" name="producent" tableColumnId="4"/>
      <queryTableField id="5" name="sztuk" tableColumnId="5"/>
      <queryTableField id="6" dataBound="0" tableColumnId="1"/>
      <queryTableField id="7" dataBound="0" tableColumnId="7"/>
      <queryTableField id="8" dataBound="0" tableColumnId="8"/>
      <queryTableField id="9" dataBound="0" tableColumnId="9"/>
      <queryTableField id="10" dataBound="0" tableColumnId="10"/>
    </queryTableFields>
  </queryTableRefresh>
</queryTable>
</file>

<file path=xl/queryTables/queryTable2.xml><?xml version="1.0" encoding="utf-8"?>
<queryTable xmlns="http://schemas.openxmlformats.org/spreadsheetml/2006/main" name="DaneZewnętrzne_1" adjustColumnWidth="0" connectionId="2" autoFormatId="16" applyNumberFormats="0" applyBorderFormats="0" applyFontFormats="0" applyPatternFormats="0" applyAlignmentFormats="0" applyWidthHeightFormats="0">
  <queryTableRefresh nextId="13" unboundColumnsRight="5">
    <queryTableFields count="11">
      <queryTableField id="11" name="Lp." tableColumnId="11"/>
      <queryTableField id="1" name="Pakiet" tableColumnId="6"/>
      <queryTableField id="2" name="nazwa" tableColumnId="2"/>
      <queryTableField id="3" name="nr katalogowy" tableColumnId="3"/>
      <queryTableField id="4" name="producent" tableColumnId="4"/>
      <queryTableField id="5" name="sztuk" tableColumnId="5"/>
      <queryTableField id="6" dataBound="0" tableColumnId="1"/>
      <queryTableField id="7" dataBound="0" tableColumnId="7"/>
      <queryTableField id="8" dataBound="0" tableColumnId="8"/>
      <queryTableField id="9" dataBound="0" tableColumnId="9"/>
      <queryTableField id="10" dataBound="0" tableColumnId="10"/>
    </queryTableFields>
  </queryTableRefresh>
</queryTable>
</file>

<file path=xl/queryTables/queryTable3.xml><?xml version="1.0" encoding="utf-8"?>
<queryTable xmlns="http://schemas.openxmlformats.org/spreadsheetml/2006/main" name="DaneZewnętrzne_1" adjustColumnWidth="0" connectionId="3" autoFormatId="16" applyNumberFormats="0" applyBorderFormats="0" applyFontFormats="0" applyPatternFormats="0" applyAlignmentFormats="0" applyWidthHeightFormats="0">
  <queryTableRefresh nextId="13" unboundColumnsRight="5">
    <queryTableFields count="11">
      <queryTableField id="11" name="Lp." tableColumnId="11"/>
      <queryTableField id="1" name="Pakiet" tableColumnId="6"/>
      <queryTableField id="2" name="nazwa" tableColumnId="2"/>
      <queryTableField id="3" name="nr katalogowy" tableColumnId="3"/>
      <queryTableField id="4" name="producent" tableColumnId="4"/>
      <queryTableField id="5" name="sztuk" tableColumnId="5"/>
      <queryTableField id="6" dataBound="0" tableColumnId="1"/>
      <queryTableField id="7" dataBound="0" tableColumnId="7"/>
      <queryTableField id="8" dataBound="0" tableColumnId="8"/>
      <queryTableField id="9" dataBound="0" tableColumnId="9"/>
      <queryTableField id="10" dataBound="0" tableColumnId="10"/>
    </queryTableFields>
  </queryTableRefresh>
</queryTable>
</file>

<file path=xl/queryTables/queryTable4.xml><?xml version="1.0" encoding="utf-8"?>
<queryTable xmlns="http://schemas.openxmlformats.org/spreadsheetml/2006/main" name="DaneZewnętrzne_1" adjustColumnWidth="0" connectionId="5" autoFormatId="16" applyNumberFormats="0" applyBorderFormats="0" applyFontFormats="0" applyPatternFormats="0" applyAlignmentFormats="0" applyWidthHeightFormats="0">
  <queryTableRefresh nextId="13" unboundColumnsRight="5">
    <queryTableFields count="11">
      <queryTableField id="11" name="Lp." tableColumnId="11"/>
      <queryTableField id="1" name="Pakiet" tableColumnId="6"/>
      <queryTableField id="2" name="nazwa" tableColumnId="2"/>
      <queryTableField id="3" name="nr katalogowy" tableColumnId="3"/>
      <queryTableField id="4" name="producent" tableColumnId="4"/>
      <queryTableField id="5" name="sztuk" tableColumnId="5"/>
      <queryTableField id="6" dataBound="0" tableColumnId="1"/>
      <queryTableField id="7" dataBound="0" tableColumnId="7"/>
      <queryTableField id="8" dataBound="0" tableColumnId="8"/>
      <queryTableField id="9" dataBound="0" tableColumnId="9"/>
      <queryTableField id="10" dataBound="0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8" name="Pakiet1_2" displayName="Pakiet1_2" ref="A1:K76" tableType="queryTable" totalsRowCount="1" headerRowDxfId="53">
  <autoFilter ref="A1:K75"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1" uniqueName="11" name="Lp." queryTableFieldId="11"/>
    <tableColumn id="6" uniqueName="6" name="pakiet" totalsRowLabel="Suma" queryTableFieldId="1"/>
    <tableColumn id="2" uniqueName="2" name="nazwa" queryTableFieldId="2"/>
    <tableColumn id="3" uniqueName="3" name="nr katalogowy" queryTableFieldId="3" dataDxfId="52"/>
    <tableColumn id="4" uniqueName="4" name="producent" queryTableFieldId="4" dataDxfId="51"/>
    <tableColumn id="5" uniqueName="5" name="sztuk" queryTableFieldId="5" dataDxfId="50"/>
    <tableColumn id="1" uniqueName="1" name="cena jednostkowa netto" queryTableFieldId="6" dataDxfId="49"/>
    <tableColumn id="7" uniqueName="7" name="% stawki VAT" queryTableFieldId="7" dataDxfId="48" dataCellStyle="Procentowy"/>
    <tableColumn id="8" uniqueName="8" name="cena jednostkowa brutto" totalsRowFunction="sum" queryTableFieldId="8" dataDxfId="47" totalsRowDxfId="2">
      <calculatedColumnFormula>Pakiet1_2[[#This Row],[cena jednostkowa netto]]*(1+Pakiet1_2[[#This Row],[% stawki VAT]])</calculatedColumnFormula>
    </tableColumn>
    <tableColumn id="9" uniqueName="9" name="wartość netto" totalsRowFunction="sum" queryTableFieldId="9" dataDxfId="46" totalsRowDxfId="1">
      <calculatedColumnFormula>Pakiet1_2[[#This Row],[cena jednostkowa netto]]*Pakiet1_2[[#This Row],[sztuk]]</calculatedColumnFormula>
    </tableColumn>
    <tableColumn id="10" uniqueName="10" name="wartość brutto" totalsRowFunction="sum" queryTableFieldId="10" dataDxfId="45" totalsRowDxfId="0">
      <calculatedColumnFormula>Pakiet1_2[[#This Row],[cena jednostkowa brutto]]*Pakiet1_2[[#This Row],[sztuk]]</calculatedColumnFormula>
    </tableColumn>
  </tableColumns>
  <tableStyleInfo name="TableStyleLight13" showFirstColumn="0" showLastColumn="0" showRowStripes="0" showColumnStripes="1"/>
</table>
</file>

<file path=xl/tables/table2.xml><?xml version="1.0" encoding="utf-8"?>
<table xmlns="http://schemas.openxmlformats.org/spreadsheetml/2006/main" id="1" name="Pakiet2" displayName="Pakiet2" ref="A1:K36" tableType="queryTable" totalsRowCount="1" headerRowDxfId="44">
  <autoFilter ref="A1:K35"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1" uniqueName="11" name="Lp." queryTableFieldId="11"/>
    <tableColumn id="6" uniqueName="6" name="pakiet" totalsRowLabel="Suma" queryTableFieldId="1" dataDxfId="43"/>
    <tableColumn id="2" uniqueName="2" name="nazwa" queryTableFieldId="2" dataDxfId="42"/>
    <tableColumn id="3" uniqueName="3" name="nr katalogowy" queryTableFieldId="3" dataDxfId="41"/>
    <tableColumn id="4" uniqueName="4" name="producent" queryTableFieldId="4" dataDxfId="40"/>
    <tableColumn id="5" uniqueName="5" name="sztuk" queryTableFieldId="5" dataDxfId="39"/>
    <tableColumn id="1" uniqueName="1" name="cena jednostkowa netto" queryTableFieldId="6" dataDxfId="38"/>
    <tableColumn id="7" uniqueName="7" name="% stawki VAT" queryTableFieldId="7" dataDxfId="37" dataCellStyle="Procentowy"/>
    <tableColumn id="8" uniqueName="8" name="cena jednostkowa brutto" totalsRowFunction="sum" queryTableFieldId="8" dataDxfId="36" totalsRowDxfId="35">
      <calculatedColumnFormula>Pakiet2[[#This Row],[cena jednostkowa netto]]*(1+Pakiet2[[#This Row],[% stawki VAT]])</calculatedColumnFormula>
    </tableColumn>
    <tableColumn id="9" uniqueName="9" name="wartość netto" totalsRowFunction="sum" queryTableFieldId="9" dataDxfId="34" totalsRowDxfId="33">
      <calculatedColumnFormula>Pakiet2[[#This Row],[cena jednostkowa netto]]*Pakiet2[[#This Row],[sztuk]]</calculatedColumnFormula>
    </tableColumn>
    <tableColumn id="10" uniqueName="10" name="wartość brutto" totalsRowFunction="sum" queryTableFieldId="10" dataDxfId="32" totalsRowDxfId="31">
      <calculatedColumnFormula>Pakiet2[[#This Row],[cena jednostkowa brutto]]*Pakiet2[[#This Row],[sztuk]]</calculatedColumnFormula>
    </tableColumn>
  </tableColumns>
  <tableStyleInfo name="TableStyleLight13" showFirstColumn="0" showLastColumn="0" showRowStripes="0" showColumnStripes="1"/>
</table>
</file>

<file path=xl/tables/table3.xml><?xml version="1.0" encoding="utf-8"?>
<table xmlns="http://schemas.openxmlformats.org/spreadsheetml/2006/main" id="2" name="Pakiet3" displayName="Pakiet3" ref="A1:K8" tableType="queryTable" totalsRowCount="1" headerRowDxfId="30">
  <autoFilter ref="A1:K7"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1" uniqueName="11" name="Lp." queryTableFieldId="11"/>
    <tableColumn id="6" uniqueName="6" name="pakiet" totalsRowLabel="Suma" queryTableFieldId="1" dataDxfId="29"/>
    <tableColumn id="2" uniqueName="2" name="nazwa" queryTableFieldId="2" dataDxfId="28"/>
    <tableColumn id="3" uniqueName="3" name="nr katalogowy" queryTableFieldId="3" dataDxfId="27"/>
    <tableColumn id="4" uniqueName="4" name="producent" queryTableFieldId="4" dataDxfId="26"/>
    <tableColumn id="5" uniqueName="5" name="sztuk" queryTableFieldId="5" dataDxfId="25"/>
    <tableColumn id="1" uniqueName="1" name="cena jednostkowa netto" queryTableFieldId="6" dataDxfId="24"/>
    <tableColumn id="7" uniqueName="7" name="% stawki VAT" queryTableFieldId="7" dataDxfId="23" dataCellStyle="Procentowy"/>
    <tableColumn id="8" uniqueName="8" name="cena jednostkowa brutto" totalsRowFunction="sum" queryTableFieldId="8" dataDxfId="22" totalsRowDxfId="21">
      <calculatedColumnFormula>Pakiet3[[#This Row],[cena jednostkowa netto]]*(1+Pakiet3[[#This Row],[% stawki VAT]])</calculatedColumnFormula>
    </tableColumn>
    <tableColumn id="9" uniqueName="9" name="wartość netto" totalsRowFunction="sum" queryTableFieldId="9" dataDxfId="20" totalsRowDxfId="19">
      <calculatedColumnFormula>Pakiet3[[#This Row],[cena jednostkowa netto]]*Pakiet3[[#This Row],[sztuk]]</calculatedColumnFormula>
    </tableColumn>
    <tableColumn id="10" uniqueName="10" name="wartość brutto" totalsRowFunction="sum" queryTableFieldId="10" dataDxfId="18" totalsRowDxfId="17">
      <calculatedColumnFormula>Pakiet3[[#This Row],[cena jednostkowa brutto]]*Pakiet3[[#This Row],[sztuk]]</calculatedColumnFormula>
    </tableColumn>
  </tableColumns>
  <tableStyleInfo name="TableStyleLight13" showFirstColumn="0" showLastColumn="0" showRowStripes="0" showColumnStripes="1"/>
</table>
</file>

<file path=xl/tables/table4.xml><?xml version="1.0" encoding="utf-8"?>
<table xmlns="http://schemas.openxmlformats.org/spreadsheetml/2006/main" id="4" name="Pakiet5" displayName="Pakiet5" ref="A2:K9" tableType="queryTable" totalsRowCount="1" headerRowDxfId="16">
  <autoFilter ref="A2:K8"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1" uniqueName="11" name="Lp." queryTableFieldId="11"/>
    <tableColumn id="6" uniqueName="6" name="pakiet" totalsRowLabel="Suma" queryTableFieldId="1" dataDxfId="15"/>
    <tableColumn id="2" uniqueName="2" name="nazwa" queryTableFieldId="2" dataDxfId="14"/>
    <tableColumn id="3" uniqueName="3" name="nr katalogowy" queryTableFieldId="3" dataDxfId="13"/>
    <tableColumn id="4" uniqueName="4" name="producent" queryTableFieldId="4" dataDxfId="12"/>
    <tableColumn id="5" uniqueName="5" name="sztuk" queryTableFieldId="5" dataDxfId="11"/>
    <tableColumn id="1" uniqueName="1" name="cena jednostkowa netto" queryTableFieldId="6" dataDxfId="10"/>
    <tableColumn id="7" uniqueName="7" name="% stawki VAT" queryTableFieldId="7" dataDxfId="9" dataCellStyle="Procentowy"/>
    <tableColumn id="8" uniqueName="8" name="cena jednostkowa brutto" totalsRowFunction="sum" queryTableFieldId="8" dataDxfId="8" totalsRowDxfId="7">
      <calculatedColumnFormula>Pakiet5[[#This Row],[cena jednostkowa netto]]*(1+Pakiet5[[#This Row],[% stawki VAT]])</calculatedColumnFormula>
    </tableColumn>
    <tableColumn id="9" uniqueName="9" name="wartość netto" totalsRowFunction="sum" queryTableFieldId="9" dataDxfId="6" totalsRowDxfId="5">
      <calculatedColumnFormula>Pakiet5[[#This Row],[cena jednostkowa netto]]*Pakiet5[[#This Row],[sztuk]]</calculatedColumnFormula>
    </tableColumn>
    <tableColumn id="10" uniqueName="10" name="wartość brutto" totalsRowFunction="sum" queryTableFieldId="10" dataDxfId="4" totalsRowDxfId="3">
      <calculatedColumnFormula>Pakiet5[[#This Row],[cena jednostkowa brutto]]*Pakiet5[[#This Row],[sztuk]]</calculatedColumnFormula>
    </tableColumn>
  </tableColumns>
  <tableStyleInfo name="TableStyleLight13" showFirstColumn="0" showLastColumn="0" showRowStripes="0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zoomScaleNormal="100" workbookViewId="0">
      <selection sqref="A1:XFD1"/>
    </sheetView>
  </sheetViews>
  <sheetFormatPr defaultRowHeight="15" x14ac:dyDescent="0.25"/>
  <cols>
    <col min="1" max="1" width="7.140625" customWidth="1"/>
    <col min="2" max="2" width="8.85546875" bestFit="1" customWidth="1"/>
    <col min="3" max="3" width="81.140625" bestFit="1" customWidth="1"/>
    <col min="4" max="4" width="15.85546875" bestFit="1" customWidth="1"/>
    <col min="5" max="5" width="12.42578125" bestFit="1" customWidth="1"/>
    <col min="6" max="6" width="7.85546875" bestFit="1" customWidth="1"/>
    <col min="7" max="11" width="15.85546875" customWidth="1"/>
  </cols>
  <sheetData>
    <row r="1" spans="1:11" ht="45" x14ac:dyDescent="0.25">
      <c r="A1" t="s">
        <v>73</v>
      </c>
      <c r="B1" s="1" t="s">
        <v>182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18</v>
      </c>
      <c r="H1" s="1" t="s">
        <v>4</v>
      </c>
      <c r="I1" s="1" t="s">
        <v>19</v>
      </c>
      <c r="J1" s="1" t="s">
        <v>20</v>
      </c>
      <c r="K1" s="1" t="s">
        <v>21</v>
      </c>
    </row>
    <row r="2" spans="1:11" x14ac:dyDescent="0.25">
      <c r="A2">
        <v>1</v>
      </c>
      <c r="B2" t="s">
        <v>17</v>
      </c>
      <c r="C2" t="s">
        <v>141</v>
      </c>
      <c r="D2" s="2"/>
      <c r="E2" s="2"/>
      <c r="F2" s="2">
        <v>6</v>
      </c>
      <c r="G2" s="4"/>
      <c r="H2" s="3"/>
      <c r="I2" s="5">
        <f>Pakiet1_2[[#This Row],[cena jednostkowa netto]]*(1+Pakiet1_2[[#This Row],[% stawki VAT]])</f>
        <v>0</v>
      </c>
      <c r="J2" s="5">
        <f>Pakiet1_2[[#This Row],[cena jednostkowa netto]]*Pakiet1_2[[#This Row],[sztuk]]</f>
        <v>0</v>
      </c>
      <c r="K2" s="5">
        <f>Pakiet1_2[[#This Row],[cena jednostkowa brutto]]*Pakiet1_2[[#This Row],[sztuk]]</f>
        <v>0</v>
      </c>
    </row>
    <row r="3" spans="1:11" x14ac:dyDescent="0.25">
      <c r="A3">
        <v>2</v>
      </c>
      <c r="B3" t="s">
        <v>17</v>
      </c>
      <c r="C3" t="s">
        <v>142</v>
      </c>
      <c r="D3" s="2"/>
      <c r="E3" s="2"/>
      <c r="F3" s="2">
        <v>2</v>
      </c>
      <c r="G3" s="4"/>
      <c r="H3" s="3"/>
      <c r="I3" s="4">
        <f>Pakiet1_2[[#This Row],[cena jednostkowa netto]]*(1+Pakiet1_2[[#This Row],[% stawki VAT]])</f>
        <v>0</v>
      </c>
      <c r="J3" s="4">
        <f>Pakiet1_2[[#This Row],[cena jednostkowa netto]]*Pakiet1_2[[#This Row],[sztuk]]</f>
        <v>0</v>
      </c>
      <c r="K3" s="4">
        <f>Pakiet1_2[[#This Row],[cena jednostkowa brutto]]*Pakiet1_2[[#This Row],[sztuk]]</f>
        <v>0</v>
      </c>
    </row>
    <row r="4" spans="1:11" x14ac:dyDescent="0.25">
      <c r="A4">
        <v>3</v>
      </c>
      <c r="B4" t="s">
        <v>17</v>
      </c>
      <c r="C4" t="s">
        <v>162</v>
      </c>
      <c r="D4" s="2" t="s">
        <v>163</v>
      </c>
      <c r="E4" s="2" t="s">
        <v>25</v>
      </c>
      <c r="F4" s="2">
        <v>2</v>
      </c>
      <c r="G4" s="4"/>
      <c r="H4" s="3"/>
      <c r="I4" s="4">
        <f>Pakiet1_2[[#This Row],[cena jednostkowa netto]]*(1+Pakiet1_2[[#This Row],[% stawki VAT]])</f>
        <v>0</v>
      </c>
      <c r="J4" s="4">
        <f>Pakiet1_2[[#This Row],[cena jednostkowa netto]]*Pakiet1_2[[#This Row],[sztuk]]</f>
        <v>0</v>
      </c>
      <c r="K4" s="4">
        <f>Pakiet1_2[[#This Row],[cena jednostkowa brutto]]*Pakiet1_2[[#This Row],[sztuk]]</f>
        <v>0</v>
      </c>
    </row>
    <row r="5" spans="1:11" x14ac:dyDescent="0.25">
      <c r="A5">
        <v>4</v>
      </c>
      <c r="B5" t="s">
        <v>17</v>
      </c>
      <c r="C5" t="s">
        <v>164</v>
      </c>
      <c r="D5" s="2" t="s">
        <v>165</v>
      </c>
      <c r="E5" s="2" t="s">
        <v>25</v>
      </c>
      <c r="F5" s="2">
        <v>3</v>
      </c>
      <c r="G5" s="4"/>
      <c r="H5" s="3"/>
      <c r="I5" s="4">
        <f>Pakiet1_2[[#This Row],[cena jednostkowa netto]]*(1+Pakiet1_2[[#This Row],[% stawki VAT]])</f>
        <v>0</v>
      </c>
      <c r="J5" s="4">
        <f>Pakiet1_2[[#This Row],[cena jednostkowa netto]]*Pakiet1_2[[#This Row],[sztuk]]</f>
        <v>0</v>
      </c>
      <c r="K5" s="4">
        <f>Pakiet1_2[[#This Row],[cena jednostkowa brutto]]*Pakiet1_2[[#This Row],[sztuk]]</f>
        <v>0</v>
      </c>
    </row>
    <row r="6" spans="1:11" x14ac:dyDescent="0.25">
      <c r="A6">
        <v>5</v>
      </c>
      <c r="B6" t="s">
        <v>17</v>
      </c>
      <c r="C6" t="s">
        <v>183</v>
      </c>
      <c r="D6" s="2">
        <v>141453</v>
      </c>
      <c r="E6" s="2" t="s">
        <v>22</v>
      </c>
      <c r="F6" s="2">
        <v>1</v>
      </c>
      <c r="G6" s="4"/>
      <c r="H6" s="3"/>
      <c r="I6" s="4">
        <f>Pakiet1_2[[#This Row],[cena jednostkowa netto]]*(1+Pakiet1_2[[#This Row],[% stawki VAT]])</f>
        <v>0</v>
      </c>
      <c r="J6" s="4">
        <f>Pakiet1_2[[#This Row],[cena jednostkowa netto]]*Pakiet1_2[[#This Row],[sztuk]]</f>
        <v>0</v>
      </c>
      <c r="K6" s="4">
        <f>Pakiet1_2[[#This Row],[cena jednostkowa brutto]]*Pakiet1_2[[#This Row],[sztuk]]</f>
        <v>0</v>
      </c>
    </row>
    <row r="7" spans="1:11" x14ac:dyDescent="0.25">
      <c r="A7">
        <v>6</v>
      </c>
      <c r="B7" t="s">
        <v>17</v>
      </c>
      <c r="C7" t="s">
        <v>166</v>
      </c>
      <c r="D7" s="2"/>
      <c r="E7" s="2"/>
      <c r="F7" s="2">
        <v>1</v>
      </c>
      <c r="G7" s="4"/>
      <c r="H7" s="3"/>
      <c r="I7" s="4">
        <f>Pakiet1_2[[#This Row],[cena jednostkowa netto]]*(1+Pakiet1_2[[#This Row],[% stawki VAT]])</f>
        <v>0</v>
      </c>
      <c r="J7" s="4">
        <f>Pakiet1_2[[#This Row],[cena jednostkowa netto]]*Pakiet1_2[[#This Row],[sztuk]]</f>
        <v>0</v>
      </c>
      <c r="K7" s="4">
        <f>Pakiet1_2[[#This Row],[cena jednostkowa brutto]]*Pakiet1_2[[#This Row],[sztuk]]</f>
        <v>0</v>
      </c>
    </row>
    <row r="8" spans="1:11" x14ac:dyDescent="0.25">
      <c r="A8">
        <v>7</v>
      </c>
      <c r="B8" t="s">
        <v>17</v>
      </c>
      <c r="C8" t="s">
        <v>5</v>
      </c>
      <c r="D8" s="2"/>
      <c r="E8" s="2"/>
      <c r="F8" s="2">
        <v>2</v>
      </c>
      <c r="G8" s="4"/>
      <c r="H8" s="3"/>
      <c r="I8" s="4">
        <f>Pakiet1_2[[#This Row],[cena jednostkowa netto]]*(1+Pakiet1_2[[#This Row],[% stawki VAT]])</f>
        <v>0</v>
      </c>
      <c r="J8" s="4">
        <f>Pakiet1_2[[#This Row],[cena jednostkowa netto]]*Pakiet1_2[[#This Row],[sztuk]]</f>
        <v>0</v>
      </c>
      <c r="K8" s="4">
        <f>Pakiet1_2[[#This Row],[cena jednostkowa brutto]]*Pakiet1_2[[#This Row],[sztuk]]</f>
        <v>0</v>
      </c>
    </row>
    <row r="9" spans="1:11" x14ac:dyDescent="0.25">
      <c r="A9">
        <v>8</v>
      </c>
      <c r="B9" t="s">
        <v>17</v>
      </c>
      <c r="C9" t="s">
        <v>6</v>
      </c>
      <c r="D9" s="2"/>
      <c r="E9" s="2"/>
      <c r="F9" s="2">
        <v>5</v>
      </c>
      <c r="G9" s="4"/>
      <c r="H9" s="3"/>
      <c r="I9" s="4">
        <f>Pakiet1_2[[#This Row],[cena jednostkowa netto]]*(1+Pakiet1_2[[#This Row],[% stawki VAT]])</f>
        <v>0</v>
      </c>
      <c r="J9" s="4">
        <f>Pakiet1_2[[#This Row],[cena jednostkowa netto]]*Pakiet1_2[[#This Row],[sztuk]]</f>
        <v>0</v>
      </c>
      <c r="K9" s="4">
        <f>Pakiet1_2[[#This Row],[cena jednostkowa brutto]]*Pakiet1_2[[#This Row],[sztuk]]</f>
        <v>0</v>
      </c>
    </row>
    <row r="10" spans="1:11" x14ac:dyDescent="0.25">
      <c r="A10">
        <v>9</v>
      </c>
      <c r="B10" t="s">
        <v>17</v>
      </c>
      <c r="C10" t="s">
        <v>36</v>
      </c>
      <c r="D10" s="2">
        <v>2630020</v>
      </c>
      <c r="E10" s="2" t="s">
        <v>22</v>
      </c>
      <c r="F10" s="2">
        <v>18</v>
      </c>
      <c r="G10" s="4"/>
      <c r="H10" s="3"/>
      <c r="I10" s="4">
        <f>Pakiet1_2[[#This Row],[cena jednostkowa netto]]*(1+Pakiet1_2[[#This Row],[% stawki VAT]])</f>
        <v>0</v>
      </c>
      <c r="J10" s="4">
        <f>Pakiet1_2[[#This Row],[cena jednostkowa netto]]*Pakiet1_2[[#This Row],[sztuk]]</f>
        <v>0</v>
      </c>
      <c r="K10" s="4">
        <f>Pakiet1_2[[#This Row],[cena jednostkowa brutto]]*Pakiet1_2[[#This Row],[sztuk]]</f>
        <v>0</v>
      </c>
    </row>
    <row r="11" spans="1:11" x14ac:dyDescent="0.25">
      <c r="A11">
        <v>10</v>
      </c>
      <c r="B11" t="s">
        <v>17</v>
      </c>
      <c r="C11" t="s">
        <v>167</v>
      </c>
      <c r="D11" s="2" t="s">
        <v>168</v>
      </c>
      <c r="E11" s="2" t="s">
        <v>25</v>
      </c>
      <c r="F11" s="2">
        <v>6</v>
      </c>
      <c r="G11" s="4"/>
      <c r="H11" s="3"/>
      <c r="I11" s="4">
        <f>Pakiet1_2[[#This Row],[cena jednostkowa netto]]*(1+Pakiet1_2[[#This Row],[% stawki VAT]])</f>
        <v>0</v>
      </c>
      <c r="J11" s="4">
        <f>Pakiet1_2[[#This Row],[cena jednostkowa netto]]*Pakiet1_2[[#This Row],[sztuk]]</f>
        <v>0</v>
      </c>
      <c r="K11" s="4">
        <f>Pakiet1_2[[#This Row],[cena jednostkowa brutto]]*Pakiet1_2[[#This Row],[sztuk]]</f>
        <v>0</v>
      </c>
    </row>
    <row r="12" spans="1:11" x14ac:dyDescent="0.25">
      <c r="A12">
        <v>11</v>
      </c>
      <c r="B12" t="s">
        <v>17</v>
      </c>
      <c r="C12" t="s">
        <v>143</v>
      </c>
      <c r="D12" s="2"/>
      <c r="E12" s="2"/>
      <c r="F12" s="2">
        <v>1</v>
      </c>
      <c r="G12" s="4"/>
      <c r="H12" s="3"/>
      <c r="I12" s="4">
        <f>Pakiet1_2[[#This Row],[cena jednostkowa netto]]*(1+Pakiet1_2[[#This Row],[% stawki VAT]])</f>
        <v>0</v>
      </c>
      <c r="J12" s="4">
        <f>Pakiet1_2[[#This Row],[cena jednostkowa netto]]*Pakiet1_2[[#This Row],[sztuk]]</f>
        <v>0</v>
      </c>
      <c r="K12" s="4">
        <f>Pakiet1_2[[#This Row],[cena jednostkowa brutto]]*Pakiet1_2[[#This Row],[sztuk]]</f>
        <v>0</v>
      </c>
    </row>
    <row r="13" spans="1:11" x14ac:dyDescent="0.25">
      <c r="A13">
        <v>12</v>
      </c>
      <c r="B13" t="s">
        <v>17</v>
      </c>
      <c r="C13" t="s">
        <v>37</v>
      </c>
      <c r="D13" s="2">
        <v>125032</v>
      </c>
      <c r="E13" s="2" t="s">
        <v>14</v>
      </c>
      <c r="F13" s="2">
        <v>2</v>
      </c>
      <c r="G13" s="4"/>
      <c r="H13" s="3"/>
      <c r="I13" s="4">
        <f>Pakiet1_2[[#This Row],[cena jednostkowa netto]]*(1+Pakiet1_2[[#This Row],[% stawki VAT]])</f>
        <v>0</v>
      </c>
      <c r="J13" s="4">
        <f>Pakiet1_2[[#This Row],[cena jednostkowa netto]]*Pakiet1_2[[#This Row],[sztuk]]</f>
        <v>0</v>
      </c>
      <c r="K13" s="4">
        <f>Pakiet1_2[[#This Row],[cena jednostkowa brutto]]*Pakiet1_2[[#This Row],[sztuk]]</f>
        <v>0</v>
      </c>
    </row>
    <row r="14" spans="1:11" x14ac:dyDescent="0.25">
      <c r="A14">
        <v>13</v>
      </c>
      <c r="B14" t="s">
        <v>17</v>
      </c>
      <c r="C14" t="s">
        <v>38</v>
      </c>
      <c r="D14" s="2">
        <v>125035</v>
      </c>
      <c r="E14" s="2" t="s">
        <v>14</v>
      </c>
      <c r="F14" s="2">
        <v>2</v>
      </c>
      <c r="G14" s="4"/>
      <c r="H14" s="3"/>
      <c r="I14" s="4">
        <f>Pakiet1_2[[#This Row],[cena jednostkowa netto]]*(1+Pakiet1_2[[#This Row],[% stawki VAT]])</f>
        <v>0</v>
      </c>
      <c r="J14" s="4">
        <f>Pakiet1_2[[#This Row],[cena jednostkowa netto]]*Pakiet1_2[[#This Row],[sztuk]]</f>
        <v>0</v>
      </c>
      <c r="K14" s="4">
        <f>Pakiet1_2[[#This Row],[cena jednostkowa brutto]]*Pakiet1_2[[#This Row],[sztuk]]</f>
        <v>0</v>
      </c>
    </row>
    <row r="15" spans="1:11" x14ac:dyDescent="0.25">
      <c r="A15">
        <v>14</v>
      </c>
      <c r="B15" t="s">
        <v>17</v>
      </c>
      <c r="C15" t="s">
        <v>39</v>
      </c>
      <c r="D15" s="2">
        <v>125034</v>
      </c>
      <c r="E15" s="2" t="s">
        <v>14</v>
      </c>
      <c r="F15" s="2">
        <v>2</v>
      </c>
      <c r="G15" s="4"/>
      <c r="H15" s="3"/>
      <c r="I15" s="4">
        <f>Pakiet1_2[[#This Row],[cena jednostkowa netto]]*(1+Pakiet1_2[[#This Row],[% stawki VAT]])</f>
        <v>0</v>
      </c>
      <c r="J15" s="4">
        <f>Pakiet1_2[[#This Row],[cena jednostkowa netto]]*Pakiet1_2[[#This Row],[sztuk]]</f>
        <v>0</v>
      </c>
      <c r="K15" s="4">
        <f>Pakiet1_2[[#This Row],[cena jednostkowa brutto]]*Pakiet1_2[[#This Row],[sztuk]]</f>
        <v>0</v>
      </c>
    </row>
    <row r="16" spans="1:11" x14ac:dyDescent="0.25">
      <c r="A16">
        <v>15</v>
      </c>
      <c r="B16" t="s">
        <v>17</v>
      </c>
      <c r="C16" t="s">
        <v>169</v>
      </c>
      <c r="D16" s="2"/>
      <c r="E16" s="2"/>
      <c r="F16" s="2">
        <v>1</v>
      </c>
      <c r="G16" s="4"/>
      <c r="H16" s="3"/>
      <c r="I16" s="4">
        <f>Pakiet1_2[[#This Row],[cena jednostkowa netto]]*(1+Pakiet1_2[[#This Row],[% stawki VAT]])</f>
        <v>0</v>
      </c>
      <c r="J16" s="4">
        <f>Pakiet1_2[[#This Row],[cena jednostkowa netto]]*Pakiet1_2[[#This Row],[sztuk]]</f>
        <v>0</v>
      </c>
      <c r="K16" s="4">
        <f>Pakiet1_2[[#This Row],[cena jednostkowa brutto]]*Pakiet1_2[[#This Row],[sztuk]]</f>
        <v>0</v>
      </c>
    </row>
    <row r="17" spans="1:11" x14ac:dyDescent="0.25">
      <c r="A17">
        <v>16</v>
      </c>
      <c r="B17" t="s">
        <v>17</v>
      </c>
      <c r="C17" t="s">
        <v>144</v>
      </c>
      <c r="D17" s="2"/>
      <c r="E17" s="2"/>
      <c r="F17" s="2">
        <v>1</v>
      </c>
      <c r="G17" s="4"/>
      <c r="H17" s="3"/>
      <c r="I17" s="4">
        <f>Pakiet1_2[[#This Row],[cena jednostkowa netto]]*(1+Pakiet1_2[[#This Row],[% stawki VAT]])</f>
        <v>0</v>
      </c>
      <c r="J17" s="4">
        <f>Pakiet1_2[[#This Row],[cena jednostkowa netto]]*Pakiet1_2[[#This Row],[sztuk]]</f>
        <v>0</v>
      </c>
      <c r="K17" s="4">
        <f>Pakiet1_2[[#This Row],[cena jednostkowa brutto]]*Pakiet1_2[[#This Row],[sztuk]]</f>
        <v>0</v>
      </c>
    </row>
    <row r="18" spans="1:11" x14ac:dyDescent="0.25">
      <c r="A18">
        <v>17</v>
      </c>
      <c r="B18" t="s">
        <v>17</v>
      </c>
      <c r="C18" t="s">
        <v>170</v>
      </c>
      <c r="D18" s="2" t="s">
        <v>171</v>
      </c>
      <c r="E18" s="2" t="s">
        <v>25</v>
      </c>
      <c r="F18" s="2">
        <v>2</v>
      </c>
      <c r="G18" s="4"/>
      <c r="H18" s="3"/>
      <c r="I18" s="4">
        <f>Pakiet1_2[[#This Row],[cena jednostkowa netto]]*(1+Pakiet1_2[[#This Row],[% stawki VAT]])</f>
        <v>0</v>
      </c>
      <c r="J18" s="4">
        <f>Pakiet1_2[[#This Row],[cena jednostkowa netto]]*Pakiet1_2[[#This Row],[sztuk]]</f>
        <v>0</v>
      </c>
      <c r="K18" s="4">
        <f>Pakiet1_2[[#This Row],[cena jednostkowa brutto]]*Pakiet1_2[[#This Row],[sztuk]]</f>
        <v>0</v>
      </c>
    </row>
    <row r="19" spans="1:11" x14ac:dyDescent="0.25">
      <c r="A19">
        <v>18</v>
      </c>
      <c r="B19" t="s">
        <v>17</v>
      </c>
      <c r="C19" t="s">
        <v>26</v>
      </c>
      <c r="D19" s="2" t="s">
        <v>27</v>
      </c>
      <c r="E19" s="2" t="s">
        <v>25</v>
      </c>
      <c r="F19" s="2">
        <v>2</v>
      </c>
      <c r="G19" s="4"/>
      <c r="H19" s="3"/>
      <c r="I19" s="4">
        <f>Pakiet1_2[[#This Row],[cena jednostkowa netto]]*(1+Pakiet1_2[[#This Row],[% stawki VAT]])</f>
        <v>0</v>
      </c>
      <c r="J19" s="4">
        <f>Pakiet1_2[[#This Row],[cena jednostkowa netto]]*Pakiet1_2[[#This Row],[sztuk]]</f>
        <v>0</v>
      </c>
      <c r="K19" s="4">
        <f>Pakiet1_2[[#This Row],[cena jednostkowa brutto]]*Pakiet1_2[[#This Row],[sztuk]]</f>
        <v>0</v>
      </c>
    </row>
    <row r="20" spans="1:11" x14ac:dyDescent="0.25">
      <c r="A20">
        <v>19</v>
      </c>
      <c r="B20" t="s">
        <v>17</v>
      </c>
      <c r="C20" t="s">
        <v>145</v>
      </c>
      <c r="D20" s="2"/>
      <c r="E20" s="2"/>
      <c r="F20" s="2">
        <v>6</v>
      </c>
      <c r="G20" s="4"/>
      <c r="H20" s="3"/>
      <c r="I20" s="4">
        <f>Pakiet1_2[[#This Row],[cena jednostkowa netto]]*(1+Pakiet1_2[[#This Row],[% stawki VAT]])</f>
        <v>0</v>
      </c>
      <c r="J20" s="4">
        <f>Pakiet1_2[[#This Row],[cena jednostkowa netto]]*Pakiet1_2[[#This Row],[sztuk]]</f>
        <v>0</v>
      </c>
      <c r="K20" s="4">
        <f>Pakiet1_2[[#This Row],[cena jednostkowa brutto]]*Pakiet1_2[[#This Row],[sztuk]]</f>
        <v>0</v>
      </c>
    </row>
    <row r="21" spans="1:11" x14ac:dyDescent="0.25">
      <c r="A21">
        <v>20</v>
      </c>
      <c r="B21" t="s">
        <v>17</v>
      </c>
      <c r="C21" t="s">
        <v>7</v>
      </c>
      <c r="D21" s="2"/>
      <c r="E21" s="2"/>
      <c r="F21" s="2">
        <v>5</v>
      </c>
      <c r="G21" s="4"/>
      <c r="H21" s="3"/>
      <c r="I21" s="4">
        <f>Pakiet1_2[[#This Row],[cena jednostkowa netto]]*(1+Pakiet1_2[[#This Row],[% stawki VAT]])</f>
        <v>0</v>
      </c>
      <c r="J21" s="4">
        <f>Pakiet1_2[[#This Row],[cena jednostkowa netto]]*Pakiet1_2[[#This Row],[sztuk]]</f>
        <v>0</v>
      </c>
      <c r="K21" s="4">
        <f>Pakiet1_2[[#This Row],[cena jednostkowa brutto]]*Pakiet1_2[[#This Row],[sztuk]]</f>
        <v>0</v>
      </c>
    </row>
    <row r="22" spans="1:11" x14ac:dyDescent="0.25">
      <c r="A22">
        <v>21</v>
      </c>
      <c r="B22" t="s">
        <v>17</v>
      </c>
      <c r="C22" t="s">
        <v>184</v>
      </c>
      <c r="D22" s="2" t="s">
        <v>172</v>
      </c>
      <c r="E22" s="2" t="s">
        <v>25</v>
      </c>
      <c r="F22" s="2">
        <v>2</v>
      </c>
      <c r="G22" s="4"/>
      <c r="H22" s="3"/>
      <c r="I22" s="4">
        <f>Pakiet1_2[[#This Row],[cena jednostkowa netto]]*(1+Pakiet1_2[[#This Row],[% stawki VAT]])</f>
        <v>0</v>
      </c>
      <c r="J22" s="4">
        <f>Pakiet1_2[[#This Row],[cena jednostkowa netto]]*Pakiet1_2[[#This Row],[sztuk]]</f>
        <v>0</v>
      </c>
      <c r="K22" s="4">
        <f>Pakiet1_2[[#This Row],[cena jednostkowa brutto]]*Pakiet1_2[[#This Row],[sztuk]]</f>
        <v>0</v>
      </c>
    </row>
    <row r="23" spans="1:11" x14ac:dyDescent="0.25">
      <c r="A23">
        <v>22</v>
      </c>
      <c r="B23" t="s">
        <v>17</v>
      </c>
      <c r="C23" t="s">
        <v>146</v>
      </c>
      <c r="D23" s="2"/>
      <c r="E23" s="2"/>
      <c r="F23" s="2">
        <v>1</v>
      </c>
      <c r="G23" s="4"/>
      <c r="H23" s="3"/>
      <c r="I23" s="4">
        <f>Pakiet1_2[[#This Row],[cena jednostkowa netto]]*(1+Pakiet1_2[[#This Row],[% stawki VAT]])</f>
        <v>0</v>
      </c>
      <c r="J23" s="4">
        <f>Pakiet1_2[[#This Row],[cena jednostkowa netto]]*Pakiet1_2[[#This Row],[sztuk]]</f>
        <v>0</v>
      </c>
      <c r="K23" s="4">
        <f>Pakiet1_2[[#This Row],[cena jednostkowa brutto]]*Pakiet1_2[[#This Row],[sztuk]]</f>
        <v>0</v>
      </c>
    </row>
    <row r="24" spans="1:11" x14ac:dyDescent="0.25">
      <c r="A24">
        <v>23</v>
      </c>
      <c r="B24" t="s">
        <v>17</v>
      </c>
      <c r="C24" t="s">
        <v>8</v>
      </c>
      <c r="D24" s="2"/>
      <c r="E24" s="2"/>
      <c r="F24" s="2">
        <v>1</v>
      </c>
      <c r="G24" s="4"/>
      <c r="H24" s="3"/>
      <c r="I24" s="4">
        <f>Pakiet1_2[[#This Row],[cena jednostkowa netto]]*(1+Pakiet1_2[[#This Row],[% stawki VAT]])</f>
        <v>0</v>
      </c>
      <c r="J24" s="4">
        <f>Pakiet1_2[[#This Row],[cena jednostkowa netto]]*Pakiet1_2[[#This Row],[sztuk]]</f>
        <v>0</v>
      </c>
      <c r="K24" s="4">
        <f>Pakiet1_2[[#This Row],[cena jednostkowa brutto]]*Pakiet1_2[[#This Row],[sztuk]]</f>
        <v>0</v>
      </c>
    </row>
    <row r="25" spans="1:11" x14ac:dyDescent="0.25">
      <c r="A25">
        <v>24</v>
      </c>
      <c r="B25" t="s">
        <v>17</v>
      </c>
      <c r="C25" t="s">
        <v>147</v>
      </c>
      <c r="D25" s="2"/>
      <c r="E25" s="2"/>
      <c r="F25" s="2">
        <v>3</v>
      </c>
      <c r="G25" s="4"/>
      <c r="H25" s="3"/>
      <c r="I25" s="4">
        <f>Pakiet1_2[[#This Row],[cena jednostkowa netto]]*(1+Pakiet1_2[[#This Row],[% stawki VAT]])</f>
        <v>0</v>
      </c>
      <c r="J25" s="4">
        <f>Pakiet1_2[[#This Row],[cena jednostkowa netto]]*Pakiet1_2[[#This Row],[sztuk]]</f>
        <v>0</v>
      </c>
      <c r="K25" s="4">
        <f>Pakiet1_2[[#This Row],[cena jednostkowa brutto]]*Pakiet1_2[[#This Row],[sztuk]]</f>
        <v>0</v>
      </c>
    </row>
    <row r="26" spans="1:11" x14ac:dyDescent="0.25">
      <c r="A26">
        <v>25</v>
      </c>
      <c r="B26" t="s">
        <v>17</v>
      </c>
      <c r="C26" t="s">
        <v>148</v>
      </c>
      <c r="D26" s="2"/>
      <c r="E26" s="2"/>
      <c r="F26" s="2">
        <v>10</v>
      </c>
      <c r="G26" s="4"/>
      <c r="H26" s="3"/>
      <c r="I26" s="4">
        <f>Pakiet1_2[[#This Row],[cena jednostkowa netto]]*(1+Pakiet1_2[[#This Row],[% stawki VAT]])</f>
        <v>0</v>
      </c>
      <c r="J26" s="4">
        <f>Pakiet1_2[[#This Row],[cena jednostkowa netto]]*Pakiet1_2[[#This Row],[sztuk]]</f>
        <v>0</v>
      </c>
      <c r="K26" s="4">
        <f>Pakiet1_2[[#This Row],[cena jednostkowa brutto]]*Pakiet1_2[[#This Row],[sztuk]]</f>
        <v>0</v>
      </c>
    </row>
    <row r="27" spans="1:11" x14ac:dyDescent="0.25">
      <c r="A27">
        <v>26</v>
      </c>
      <c r="B27" t="s">
        <v>17</v>
      </c>
      <c r="C27" t="s">
        <v>28</v>
      </c>
      <c r="D27" s="2" t="s">
        <v>29</v>
      </c>
      <c r="E27" s="2" t="s">
        <v>25</v>
      </c>
      <c r="F27" s="2">
        <v>2</v>
      </c>
      <c r="G27" s="4"/>
      <c r="H27" s="3"/>
      <c r="I27" s="4">
        <f>Pakiet1_2[[#This Row],[cena jednostkowa netto]]*(1+Pakiet1_2[[#This Row],[% stawki VAT]])</f>
        <v>0</v>
      </c>
      <c r="J27" s="4">
        <f>Pakiet1_2[[#This Row],[cena jednostkowa netto]]*Pakiet1_2[[#This Row],[sztuk]]</f>
        <v>0</v>
      </c>
      <c r="K27" s="4">
        <f>Pakiet1_2[[#This Row],[cena jednostkowa brutto]]*Pakiet1_2[[#This Row],[sztuk]]</f>
        <v>0</v>
      </c>
    </row>
    <row r="28" spans="1:11" x14ac:dyDescent="0.25">
      <c r="A28">
        <v>27</v>
      </c>
      <c r="B28" t="s">
        <v>17</v>
      </c>
      <c r="C28" t="s">
        <v>30</v>
      </c>
      <c r="D28" s="2" t="s">
        <v>31</v>
      </c>
      <c r="E28" s="2" t="s">
        <v>25</v>
      </c>
      <c r="F28" s="2">
        <v>2</v>
      </c>
      <c r="G28" s="4"/>
      <c r="H28" s="3"/>
      <c r="I28" s="4">
        <f>Pakiet1_2[[#This Row],[cena jednostkowa netto]]*(1+Pakiet1_2[[#This Row],[% stawki VAT]])</f>
        <v>0</v>
      </c>
      <c r="J28" s="4">
        <f>Pakiet1_2[[#This Row],[cena jednostkowa netto]]*Pakiet1_2[[#This Row],[sztuk]]</f>
        <v>0</v>
      </c>
      <c r="K28" s="4">
        <f>Pakiet1_2[[#This Row],[cena jednostkowa brutto]]*Pakiet1_2[[#This Row],[sztuk]]</f>
        <v>0</v>
      </c>
    </row>
    <row r="29" spans="1:11" x14ac:dyDescent="0.25">
      <c r="A29">
        <v>28</v>
      </c>
      <c r="B29" t="s">
        <v>17</v>
      </c>
      <c r="C29" t="s">
        <v>149</v>
      </c>
      <c r="D29" s="2"/>
      <c r="E29" s="2"/>
      <c r="F29" s="2">
        <v>1</v>
      </c>
      <c r="G29" s="4"/>
      <c r="H29" s="3"/>
      <c r="I29" s="4">
        <f>Pakiet1_2[[#This Row],[cena jednostkowa netto]]*(1+Pakiet1_2[[#This Row],[% stawki VAT]])</f>
        <v>0</v>
      </c>
      <c r="J29" s="4">
        <f>Pakiet1_2[[#This Row],[cena jednostkowa netto]]*Pakiet1_2[[#This Row],[sztuk]]</f>
        <v>0</v>
      </c>
      <c r="K29" s="4">
        <f>Pakiet1_2[[#This Row],[cena jednostkowa brutto]]*Pakiet1_2[[#This Row],[sztuk]]</f>
        <v>0</v>
      </c>
    </row>
    <row r="30" spans="1:11" x14ac:dyDescent="0.25">
      <c r="A30">
        <v>29</v>
      </c>
      <c r="B30" t="s">
        <v>17</v>
      </c>
      <c r="C30" t="s">
        <v>150</v>
      </c>
      <c r="D30" s="2"/>
      <c r="E30" s="2"/>
      <c r="F30" s="2">
        <v>1</v>
      </c>
      <c r="G30" s="4"/>
      <c r="H30" s="3"/>
      <c r="I30" s="4">
        <f>Pakiet1_2[[#This Row],[cena jednostkowa netto]]*(1+Pakiet1_2[[#This Row],[% stawki VAT]])</f>
        <v>0</v>
      </c>
      <c r="J30" s="4">
        <f>Pakiet1_2[[#This Row],[cena jednostkowa netto]]*Pakiet1_2[[#This Row],[sztuk]]</f>
        <v>0</v>
      </c>
      <c r="K30" s="4">
        <f>Pakiet1_2[[#This Row],[cena jednostkowa brutto]]*Pakiet1_2[[#This Row],[sztuk]]</f>
        <v>0</v>
      </c>
    </row>
    <row r="31" spans="1:11" x14ac:dyDescent="0.25">
      <c r="A31">
        <v>30</v>
      </c>
      <c r="B31" t="s">
        <v>17</v>
      </c>
      <c r="C31" t="s">
        <v>24</v>
      </c>
      <c r="D31" s="2"/>
      <c r="E31" s="2"/>
      <c r="F31" s="2">
        <v>2</v>
      </c>
      <c r="G31" s="4"/>
      <c r="H31" s="3"/>
      <c r="I31" s="4">
        <f>Pakiet1_2[[#This Row],[cena jednostkowa netto]]*(1+Pakiet1_2[[#This Row],[% stawki VAT]])</f>
        <v>0</v>
      </c>
      <c r="J31" s="4">
        <f>Pakiet1_2[[#This Row],[cena jednostkowa netto]]*Pakiet1_2[[#This Row],[sztuk]]</f>
        <v>0</v>
      </c>
      <c r="K31" s="4">
        <f>Pakiet1_2[[#This Row],[cena jednostkowa brutto]]*Pakiet1_2[[#This Row],[sztuk]]</f>
        <v>0</v>
      </c>
    </row>
    <row r="32" spans="1:11" x14ac:dyDescent="0.25">
      <c r="A32">
        <v>31</v>
      </c>
      <c r="B32" t="s">
        <v>17</v>
      </c>
      <c r="C32" t="s">
        <v>9</v>
      </c>
      <c r="D32" s="2"/>
      <c r="E32" s="2"/>
      <c r="F32" s="2">
        <v>6</v>
      </c>
      <c r="G32" s="4"/>
      <c r="H32" s="3"/>
      <c r="I32" s="4">
        <f>Pakiet1_2[[#This Row],[cena jednostkowa netto]]*(1+Pakiet1_2[[#This Row],[% stawki VAT]])</f>
        <v>0</v>
      </c>
      <c r="J32" s="4">
        <f>Pakiet1_2[[#This Row],[cena jednostkowa netto]]*Pakiet1_2[[#This Row],[sztuk]]</f>
        <v>0</v>
      </c>
      <c r="K32" s="4">
        <f>Pakiet1_2[[#This Row],[cena jednostkowa brutto]]*Pakiet1_2[[#This Row],[sztuk]]</f>
        <v>0</v>
      </c>
    </row>
    <row r="33" spans="1:11" x14ac:dyDescent="0.25">
      <c r="A33">
        <v>32</v>
      </c>
      <c r="B33" t="s">
        <v>17</v>
      </c>
      <c r="C33" t="s">
        <v>15</v>
      </c>
      <c r="D33" s="2" t="s">
        <v>173</v>
      </c>
      <c r="E33" s="2" t="s">
        <v>25</v>
      </c>
      <c r="F33" s="2">
        <v>12</v>
      </c>
      <c r="G33" s="4"/>
      <c r="H33" s="3"/>
      <c r="I33" s="4">
        <f>Pakiet1_2[[#This Row],[cena jednostkowa netto]]*(1+Pakiet1_2[[#This Row],[% stawki VAT]])</f>
        <v>0</v>
      </c>
      <c r="J33" s="4">
        <f>Pakiet1_2[[#This Row],[cena jednostkowa netto]]*Pakiet1_2[[#This Row],[sztuk]]</f>
        <v>0</v>
      </c>
      <c r="K33" s="4">
        <f>Pakiet1_2[[#This Row],[cena jednostkowa brutto]]*Pakiet1_2[[#This Row],[sztuk]]</f>
        <v>0</v>
      </c>
    </row>
    <row r="34" spans="1:11" x14ac:dyDescent="0.25">
      <c r="A34">
        <v>33</v>
      </c>
      <c r="B34" t="s">
        <v>17</v>
      </c>
      <c r="C34" t="s">
        <v>178</v>
      </c>
      <c r="D34" s="2" t="s">
        <v>179</v>
      </c>
      <c r="E34" s="2" t="s">
        <v>25</v>
      </c>
      <c r="F34" s="2">
        <v>12</v>
      </c>
      <c r="G34" s="4"/>
      <c r="H34" s="3"/>
      <c r="I34" s="4">
        <f>Pakiet1_2[[#This Row],[cena jednostkowa netto]]*(1+Pakiet1_2[[#This Row],[% stawki VAT]])</f>
        <v>0</v>
      </c>
      <c r="J34" s="4">
        <f>Pakiet1_2[[#This Row],[cena jednostkowa netto]]*Pakiet1_2[[#This Row],[sztuk]]</f>
        <v>0</v>
      </c>
      <c r="K34" s="4">
        <f>Pakiet1_2[[#This Row],[cena jednostkowa brutto]]*Pakiet1_2[[#This Row],[sztuk]]</f>
        <v>0</v>
      </c>
    </row>
    <row r="35" spans="1:11" x14ac:dyDescent="0.25">
      <c r="A35">
        <v>34</v>
      </c>
      <c r="B35" t="s">
        <v>17</v>
      </c>
      <c r="C35" t="s">
        <v>180</v>
      </c>
      <c r="D35" s="2" t="s">
        <v>181</v>
      </c>
      <c r="E35" s="2" t="s">
        <v>25</v>
      </c>
      <c r="F35" s="2">
        <v>6</v>
      </c>
      <c r="G35" s="4"/>
      <c r="H35" s="3"/>
      <c r="I35" s="4">
        <f>Pakiet1_2[[#This Row],[cena jednostkowa netto]]*(1+Pakiet1_2[[#This Row],[% stawki VAT]])</f>
        <v>0</v>
      </c>
      <c r="J35" s="4">
        <f>Pakiet1_2[[#This Row],[cena jednostkowa netto]]*Pakiet1_2[[#This Row],[sztuk]]</f>
        <v>0</v>
      </c>
      <c r="K35" s="4">
        <f>Pakiet1_2[[#This Row],[cena jednostkowa brutto]]*Pakiet1_2[[#This Row],[sztuk]]</f>
        <v>0</v>
      </c>
    </row>
    <row r="36" spans="1:11" x14ac:dyDescent="0.25">
      <c r="A36">
        <v>35</v>
      </c>
      <c r="B36" t="s">
        <v>17</v>
      </c>
      <c r="C36" t="s">
        <v>151</v>
      </c>
      <c r="D36" s="2"/>
      <c r="E36" s="2"/>
      <c r="F36" s="2">
        <v>1</v>
      </c>
      <c r="G36" s="4"/>
      <c r="H36" s="3"/>
      <c r="I36" s="4">
        <f>Pakiet1_2[[#This Row],[cena jednostkowa netto]]*(1+Pakiet1_2[[#This Row],[% stawki VAT]])</f>
        <v>0</v>
      </c>
      <c r="J36" s="4">
        <f>Pakiet1_2[[#This Row],[cena jednostkowa netto]]*Pakiet1_2[[#This Row],[sztuk]]</f>
        <v>0</v>
      </c>
      <c r="K36" s="4">
        <f>Pakiet1_2[[#This Row],[cena jednostkowa brutto]]*Pakiet1_2[[#This Row],[sztuk]]</f>
        <v>0</v>
      </c>
    </row>
    <row r="37" spans="1:11" x14ac:dyDescent="0.25">
      <c r="A37">
        <v>36</v>
      </c>
      <c r="B37" t="s">
        <v>17</v>
      </c>
      <c r="C37" t="s">
        <v>174</v>
      </c>
      <c r="D37" s="2" t="s">
        <v>175</v>
      </c>
      <c r="E37" s="2" t="s">
        <v>25</v>
      </c>
      <c r="F37" s="2">
        <v>2</v>
      </c>
      <c r="G37" s="4"/>
      <c r="H37" s="3"/>
      <c r="I37" s="4">
        <f>Pakiet1_2[[#This Row],[cena jednostkowa netto]]*(1+Pakiet1_2[[#This Row],[% stawki VAT]])</f>
        <v>0</v>
      </c>
      <c r="J37" s="4">
        <f>Pakiet1_2[[#This Row],[cena jednostkowa netto]]*Pakiet1_2[[#This Row],[sztuk]]</f>
        <v>0</v>
      </c>
      <c r="K37" s="4">
        <f>Pakiet1_2[[#This Row],[cena jednostkowa brutto]]*Pakiet1_2[[#This Row],[sztuk]]</f>
        <v>0</v>
      </c>
    </row>
    <row r="38" spans="1:11" x14ac:dyDescent="0.25">
      <c r="A38">
        <v>37</v>
      </c>
      <c r="B38" t="s">
        <v>17</v>
      </c>
      <c r="C38" t="s">
        <v>10</v>
      </c>
      <c r="D38" s="2"/>
      <c r="E38" s="2"/>
      <c r="F38" s="2">
        <v>2</v>
      </c>
      <c r="G38" s="4"/>
      <c r="H38" s="3"/>
      <c r="I38" s="4">
        <f>Pakiet1_2[[#This Row],[cena jednostkowa netto]]*(1+Pakiet1_2[[#This Row],[% stawki VAT]])</f>
        <v>0</v>
      </c>
      <c r="J38" s="4">
        <f>Pakiet1_2[[#This Row],[cena jednostkowa netto]]*Pakiet1_2[[#This Row],[sztuk]]</f>
        <v>0</v>
      </c>
      <c r="K38" s="4">
        <f>Pakiet1_2[[#This Row],[cena jednostkowa brutto]]*Pakiet1_2[[#This Row],[sztuk]]</f>
        <v>0</v>
      </c>
    </row>
    <row r="39" spans="1:11" x14ac:dyDescent="0.25">
      <c r="A39">
        <v>38</v>
      </c>
      <c r="B39" t="s">
        <v>17</v>
      </c>
      <c r="C39" t="s">
        <v>152</v>
      </c>
      <c r="D39" s="2"/>
      <c r="E39" s="2"/>
      <c r="F39" s="2">
        <v>1</v>
      </c>
      <c r="G39" s="4"/>
      <c r="H39" s="3"/>
      <c r="I39" s="4">
        <f>Pakiet1_2[[#This Row],[cena jednostkowa netto]]*(1+Pakiet1_2[[#This Row],[% stawki VAT]])</f>
        <v>0</v>
      </c>
      <c r="J39" s="4">
        <f>Pakiet1_2[[#This Row],[cena jednostkowa netto]]*Pakiet1_2[[#This Row],[sztuk]]</f>
        <v>0</v>
      </c>
      <c r="K39" s="4">
        <f>Pakiet1_2[[#This Row],[cena jednostkowa brutto]]*Pakiet1_2[[#This Row],[sztuk]]</f>
        <v>0</v>
      </c>
    </row>
    <row r="40" spans="1:11" x14ac:dyDescent="0.25">
      <c r="A40">
        <v>39</v>
      </c>
      <c r="B40" t="s">
        <v>17</v>
      </c>
      <c r="C40" t="s">
        <v>40</v>
      </c>
      <c r="D40" s="2" t="s">
        <v>176</v>
      </c>
      <c r="E40" s="2" t="s">
        <v>25</v>
      </c>
      <c r="F40" s="2">
        <v>3</v>
      </c>
      <c r="G40" s="4"/>
      <c r="H40" s="3"/>
      <c r="I40" s="4">
        <f>Pakiet1_2[[#This Row],[cena jednostkowa netto]]*(1+Pakiet1_2[[#This Row],[% stawki VAT]])</f>
        <v>0</v>
      </c>
      <c r="J40" s="4">
        <f>Pakiet1_2[[#This Row],[cena jednostkowa netto]]*Pakiet1_2[[#This Row],[sztuk]]</f>
        <v>0</v>
      </c>
      <c r="K40" s="4">
        <f>Pakiet1_2[[#This Row],[cena jednostkowa brutto]]*Pakiet1_2[[#This Row],[sztuk]]</f>
        <v>0</v>
      </c>
    </row>
    <row r="41" spans="1:11" x14ac:dyDescent="0.25">
      <c r="A41">
        <v>40</v>
      </c>
      <c r="B41" t="s">
        <v>17</v>
      </c>
      <c r="C41" t="s">
        <v>41</v>
      </c>
      <c r="D41" s="2"/>
      <c r="E41" s="2"/>
      <c r="F41" s="2">
        <v>1</v>
      </c>
      <c r="G41" s="4"/>
      <c r="H41" s="3"/>
      <c r="I41" s="4">
        <f>Pakiet1_2[[#This Row],[cena jednostkowa netto]]*(1+Pakiet1_2[[#This Row],[% stawki VAT]])</f>
        <v>0</v>
      </c>
      <c r="J41" s="4">
        <f>Pakiet1_2[[#This Row],[cena jednostkowa netto]]*Pakiet1_2[[#This Row],[sztuk]]</f>
        <v>0</v>
      </c>
      <c r="K41" s="4">
        <f>Pakiet1_2[[#This Row],[cena jednostkowa brutto]]*Pakiet1_2[[#This Row],[sztuk]]</f>
        <v>0</v>
      </c>
    </row>
    <row r="42" spans="1:11" x14ac:dyDescent="0.25">
      <c r="A42">
        <v>41</v>
      </c>
      <c r="B42" t="s">
        <v>17</v>
      </c>
      <c r="C42" t="s">
        <v>42</v>
      </c>
      <c r="D42" s="2"/>
      <c r="E42" s="2"/>
      <c r="F42" s="2">
        <v>1</v>
      </c>
      <c r="G42" s="4"/>
      <c r="H42" s="3"/>
      <c r="I42" s="4">
        <f>Pakiet1_2[[#This Row],[cena jednostkowa netto]]*(1+Pakiet1_2[[#This Row],[% stawki VAT]])</f>
        <v>0</v>
      </c>
      <c r="J42" s="4">
        <f>Pakiet1_2[[#This Row],[cena jednostkowa netto]]*Pakiet1_2[[#This Row],[sztuk]]</f>
        <v>0</v>
      </c>
      <c r="K42" s="4">
        <f>Pakiet1_2[[#This Row],[cena jednostkowa brutto]]*Pakiet1_2[[#This Row],[sztuk]]</f>
        <v>0</v>
      </c>
    </row>
    <row r="43" spans="1:11" x14ac:dyDescent="0.25">
      <c r="A43">
        <v>42</v>
      </c>
      <c r="B43" t="s">
        <v>17</v>
      </c>
      <c r="C43" t="s">
        <v>11</v>
      </c>
      <c r="D43" s="2" t="s">
        <v>12</v>
      </c>
      <c r="E43" s="2" t="s">
        <v>14</v>
      </c>
      <c r="F43" s="2">
        <v>1</v>
      </c>
      <c r="G43" s="4"/>
      <c r="H43" s="3"/>
      <c r="I43" s="4">
        <f>Pakiet1_2[[#This Row],[cena jednostkowa netto]]*(1+Pakiet1_2[[#This Row],[% stawki VAT]])</f>
        <v>0</v>
      </c>
      <c r="J43" s="4">
        <f>Pakiet1_2[[#This Row],[cena jednostkowa netto]]*Pakiet1_2[[#This Row],[sztuk]]</f>
        <v>0</v>
      </c>
      <c r="K43" s="4">
        <f>Pakiet1_2[[#This Row],[cena jednostkowa brutto]]*Pakiet1_2[[#This Row],[sztuk]]</f>
        <v>0</v>
      </c>
    </row>
    <row r="44" spans="1:11" x14ac:dyDescent="0.25">
      <c r="A44">
        <v>43</v>
      </c>
      <c r="B44" t="s">
        <v>17</v>
      </c>
      <c r="C44" t="s">
        <v>43</v>
      </c>
      <c r="D44" s="2">
        <v>114752</v>
      </c>
      <c r="E44" s="2" t="s">
        <v>14</v>
      </c>
      <c r="F44" s="2">
        <v>6</v>
      </c>
      <c r="G44" s="4"/>
      <c r="H44" s="3"/>
      <c r="I44" s="4">
        <f>Pakiet1_2[[#This Row],[cena jednostkowa netto]]*(1+Pakiet1_2[[#This Row],[% stawki VAT]])</f>
        <v>0</v>
      </c>
      <c r="J44" s="4">
        <f>Pakiet1_2[[#This Row],[cena jednostkowa netto]]*Pakiet1_2[[#This Row],[sztuk]]</f>
        <v>0</v>
      </c>
      <c r="K44" s="4">
        <f>Pakiet1_2[[#This Row],[cena jednostkowa brutto]]*Pakiet1_2[[#This Row],[sztuk]]</f>
        <v>0</v>
      </c>
    </row>
    <row r="45" spans="1:11" x14ac:dyDescent="0.25">
      <c r="A45">
        <v>44</v>
      </c>
      <c r="B45" t="s">
        <v>17</v>
      </c>
      <c r="C45" t="s">
        <v>44</v>
      </c>
      <c r="D45" s="2" t="s">
        <v>45</v>
      </c>
      <c r="E45" s="2" t="s">
        <v>22</v>
      </c>
      <c r="F45" s="2">
        <v>10</v>
      </c>
      <c r="G45" s="4"/>
      <c r="H45" s="3"/>
      <c r="I45" s="4">
        <f>Pakiet1_2[[#This Row],[cena jednostkowa netto]]*(1+Pakiet1_2[[#This Row],[% stawki VAT]])</f>
        <v>0</v>
      </c>
      <c r="J45" s="4">
        <f>Pakiet1_2[[#This Row],[cena jednostkowa netto]]*Pakiet1_2[[#This Row],[sztuk]]</f>
        <v>0</v>
      </c>
      <c r="K45" s="4">
        <f>Pakiet1_2[[#This Row],[cena jednostkowa brutto]]*Pakiet1_2[[#This Row],[sztuk]]</f>
        <v>0</v>
      </c>
    </row>
    <row r="46" spans="1:11" x14ac:dyDescent="0.25">
      <c r="A46">
        <v>45</v>
      </c>
      <c r="B46" t="s">
        <v>17</v>
      </c>
      <c r="C46" t="s">
        <v>46</v>
      </c>
      <c r="D46" s="2" t="s">
        <v>47</v>
      </c>
      <c r="E46" s="2" t="s">
        <v>22</v>
      </c>
      <c r="F46" s="2">
        <v>4</v>
      </c>
      <c r="G46" s="4"/>
      <c r="H46" s="3"/>
      <c r="I46" s="4">
        <f>Pakiet1_2[[#This Row],[cena jednostkowa netto]]*(1+Pakiet1_2[[#This Row],[% stawki VAT]])</f>
        <v>0</v>
      </c>
      <c r="J46" s="4">
        <f>Pakiet1_2[[#This Row],[cena jednostkowa netto]]*Pakiet1_2[[#This Row],[sztuk]]</f>
        <v>0</v>
      </c>
      <c r="K46" s="4">
        <f>Pakiet1_2[[#This Row],[cena jednostkowa brutto]]*Pakiet1_2[[#This Row],[sztuk]]</f>
        <v>0</v>
      </c>
    </row>
    <row r="47" spans="1:11" x14ac:dyDescent="0.25">
      <c r="A47">
        <v>46</v>
      </c>
      <c r="B47" t="s">
        <v>17</v>
      </c>
      <c r="C47" t="s">
        <v>48</v>
      </c>
      <c r="D47" s="2">
        <v>2105669</v>
      </c>
      <c r="E47" s="2" t="s">
        <v>22</v>
      </c>
      <c r="F47" s="2">
        <v>1</v>
      </c>
      <c r="G47" s="4"/>
      <c r="H47" s="3"/>
      <c r="I47" s="4">
        <f>Pakiet1_2[[#This Row],[cena jednostkowa netto]]*(1+Pakiet1_2[[#This Row],[% stawki VAT]])</f>
        <v>0</v>
      </c>
      <c r="J47" s="4">
        <f>Pakiet1_2[[#This Row],[cena jednostkowa netto]]*Pakiet1_2[[#This Row],[sztuk]]</f>
        <v>0</v>
      </c>
      <c r="K47" s="4">
        <f>Pakiet1_2[[#This Row],[cena jednostkowa brutto]]*Pakiet1_2[[#This Row],[sztuk]]</f>
        <v>0</v>
      </c>
    </row>
    <row r="48" spans="1:11" x14ac:dyDescent="0.25">
      <c r="A48">
        <v>47</v>
      </c>
      <c r="B48" t="s">
        <v>17</v>
      </c>
      <c r="C48" t="s">
        <v>49</v>
      </c>
      <c r="D48" s="2">
        <v>2105528</v>
      </c>
      <c r="E48" s="2" t="s">
        <v>22</v>
      </c>
      <c r="F48" s="2">
        <v>5</v>
      </c>
      <c r="G48" s="4"/>
      <c r="H48" s="3"/>
      <c r="I48" s="4">
        <f>Pakiet1_2[[#This Row],[cena jednostkowa netto]]*(1+Pakiet1_2[[#This Row],[% stawki VAT]])</f>
        <v>0</v>
      </c>
      <c r="J48" s="4">
        <f>Pakiet1_2[[#This Row],[cena jednostkowa netto]]*Pakiet1_2[[#This Row],[sztuk]]</f>
        <v>0</v>
      </c>
      <c r="K48" s="4">
        <f>Pakiet1_2[[#This Row],[cena jednostkowa brutto]]*Pakiet1_2[[#This Row],[sztuk]]</f>
        <v>0</v>
      </c>
    </row>
    <row r="49" spans="1:11" x14ac:dyDescent="0.25">
      <c r="A49">
        <v>48</v>
      </c>
      <c r="B49" t="s">
        <v>17</v>
      </c>
      <c r="C49" t="s">
        <v>185</v>
      </c>
      <c r="D49" s="2" t="s">
        <v>186</v>
      </c>
      <c r="E49" s="2" t="s">
        <v>22</v>
      </c>
      <c r="F49" s="2">
        <v>4</v>
      </c>
      <c r="G49" s="4"/>
      <c r="H49" s="3"/>
      <c r="I49" s="4">
        <f>Pakiet1_2[[#This Row],[cena jednostkowa netto]]*(1+Pakiet1_2[[#This Row],[% stawki VAT]])</f>
        <v>0</v>
      </c>
      <c r="J49" s="4">
        <f>Pakiet1_2[[#This Row],[cena jednostkowa netto]]*Pakiet1_2[[#This Row],[sztuk]]</f>
        <v>0</v>
      </c>
      <c r="K49" s="4">
        <f>Pakiet1_2[[#This Row],[cena jednostkowa brutto]]*Pakiet1_2[[#This Row],[sztuk]]</f>
        <v>0</v>
      </c>
    </row>
    <row r="50" spans="1:11" x14ac:dyDescent="0.25">
      <c r="A50">
        <v>49</v>
      </c>
      <c r="B50" t="s">
        <v>17</v>
      </c>
      <c r="C50" t="s">
        <v>50</v>
      </c>
      <c r="D50" s="2" t="s">
        <v>51</v>
      </c>
      <c r="E50" s="2" t="s">
        <v>22</v>
      </c>
      <c r="F50" s="2">
        <v>2</v>
      </c>
      <c r="G50" s="4"/>
      <c r="H50" s="3"/>
      <c r="I50" s="4">
        <f>Pakiet1_2[[#This Row],[cena jednostkowa netto]]*(1+Pakiet1_2[[#This Row],[% stawki VAT]])</f>
        <v>0</v>
      </c>
      <c r="J50" s="4">
        <f>Pakiet1_2[[#This Row],[cena jednostkowa netto]]*Pakiet1_2[[#This Row],[sztuk]]</f>
        <v>0</v>
      </c>
      <c r="K50" s="4">
        <f>Pakiet1_2[[#This Row],[cena jednostkowa brutto]]*Pakiet1_2[[#This Row],[sztuk]]</f>
        <v>0</v>
      </c>
    </row>
    <row r="51" spans="1:11" x14ac:dyDescent="0.25">
      <c r="A51">
        <v>50</v>
      </c>
      <c r="B51" t="s">
        <v>17</v>
      </c>
      <c r="C51" t="s">
        <v>52</v>
      </c>
      <c r="D51" s="2" t="s">
        <v>53</v>
      </c>
      <c r="E51" s="2" t="s">
        <v>22</v>
      </c>
      <c r="F51" s="2">
        <v>2</v>
      </c>
      <c r="G51" s="4"/>
      <c r="H51" s="3"/>
      <c r="I51" s="4">
        <f>Pakiet1_2[[#This Row],[cena jednostkowa netto]]*(1+Pakiet1_2[[#This Row],[% stawki VAT]])</f>
        <v>0</v>
      </c>
      <c r="J51" s="4">
        <f>Pakiet1_2[[#This Row],[cena jednostkowa netto]]*Pakiet1_2[[#This Row],[sztuk]]</f>
        <v>0</v>
      </c>
      <c r="K51" s="4">
        <f>Pakiet1_2[[#This Row],[cena jednostkowa brutto]]*Pakiet1_2[[#This Row],[sztuk]]</f>
        <v>0</v>
      </c>
    </row>
    <row r="52" spans="1:11" x14ac:dyDescent="0.25">
      <c r="A52">
        <v>51</v>
      </c>
      <c r="B52" t="s">
        <v>17</v>
      </c>
      <c r="C52" t="s">
        <v>54</v>
      </c>
      <c r="D52" s="2" t="s">
        <v>55</v>
      </c>
      <c r="E52" s="2" t="s">
        <v>22</v>
      </c>
      <c r="F52" s="2">
        <v>2</v>
      </c>
      <c r="G52" s="4"/>
      <c r="H52" s="3"/>
      <c r="I52" s="4">
        <f>Pakiet1_2[[#This Row],[cena jednostkowa netto]]*(1+Pakiet1_2[[#This Row],[% stawki VAT]])</f>
        <v>0</v>
      </c>
      <c r="J52" s="4">
        <f>Pakiet1_2[[#This Row],[cena jednostkowa netto]]*Pakiet1_2[[#This Row],[sztuk]]</f>
        <v>0</v>
      </c>
      <c r="K52" s="4">
        <f>Pakiet1_2[[#This Row],[cena jednostkowa brutto]]*Pakiet1_2[[#This Row],[sztuk]]</f>
        <v>0</v>
      </c>
    </row>
    <row r="53" spans="1:11" x14ac:dyDescent="0.25">
      <c r="A53">
        <v>52</v>
      </c>
      <c r="B53" t="s">
        <v>17</v>
      </c>
      <c r="C53" t="s">
        <v>56</v>
      </c>
      <c r="D53" s="2" t="s">
        <v>57</v>
      </c>
      <c r="E53" s="2" t="s">
        <v>22</v>
      </c>
      <c r="F53" s="2">
        <v>2</v>
      </c>
      <c r="G53" s="4"/>
      <c r="H53" s="3"/>
      <c r="I53" s="4">
        <f>Pakiet1_2[[#This Row],[cena jednostkowa netto]]*(1+Pakiet1_2[[#This Row],[% stawki VAT]])</f>
        <v>0</v>
      </c>
      <c r="J53" s="4">
        <f>Pakiet1_2[[#This Row],[cena jednostkowa netto]]*Pakiet1_2[[#This Row],[sztuk]]</f>
        <v>0</v>
      </c>
      <c r="K53" s="4">
        <f>Pakiet1_2[[#This Row],[cena jednostkowa brutto]]*Pakiet1_2[[#This Row],[sztuk]]</f>
        <v>0</v>
      </c>
    </row>
    <row r="54" spans="1:11" x14ac:dyDescent="0.25">
      <c r="A54">
        <v>53</v>
      </c>
      <c r="B54" t="s">
        <v>17</v>
      </c>
      <c r="C54" t="s">
        <v>58</v>
      </c>
      <c r="D54" s="2" t="s">
        <v>59</v>
      </c>
      <c r="E54" s="2" t="s">
        <v>22</v>
      </c>
      <c r="F54" s="2">
        <v>4</v>
      </c>
      <c r="G54" s="4"/>
      <c r="H54" s="3"/>
      <c r="I54" s="4">
        <f>Pakiet1_2[[#This Row],[cena jednostkowa netto]]*(1+Pakiet1_2[[#This Row],[% stawki VAT]])</f>
        <v>0</v>
      </c>
      <c r="J54" s="4">
        <f>Pakiet1_2[[#This Row],[cena jednostkowa netto]]*Pakiet1_2[[#This Row],[sztuk]]</f>
        <v>0</v>
      </c>
      <c r="K54" s="4">
        <f>Pakiet1_2[[#This Row],[cena jednostkowa brutto]]*Pakiet1_2[[#This Row],[sztuk]]</f>
        <v>0</v>
      </c>
    </row>
    <row r="55" spans="1:11" x14ac:dyDescent="0.25">
      <c r="A55">
        <v>54</v>
      </c>
      <c r="B55" t="s">
        <v>17</v>
      </c>
      <c r="C55" t="s">
        <v>60</v>
      </c>
      <c r="D55" s="2">
        <v>114848</v>
      </c>
      <c r="E55" s="2" t="s">
        <v>14</v>
      </c>
      <c r="F55" s="2">
        <v>1</v>
      </c>
      <c r="G55" s="4"/>
      <c r="H55" s="3"/>
      <c r="I55" s="4">
        <f>Pakiet1_2[[#This Row],[cena jednostkowa netto]]*(1+Pakiet1_2[[#This Row],[% stawki VAT]])</f>
        <v>0</v>
      </c>
      <c r="J55" s="4">
        <f>Pakiet1_2[[#This Row],[cena jednostkowa netto]]*Pakiet1_2[[#This Row],[sztuk]]</f>
        <v>0</v>
      </c>
      <c r="K55" s="4">
        <f>Pakiet1_2[[#This Row],[cena jednostkowa brutto]]*Pakiet1_2[[#This Row],[sztuk]]</f>
        <v>0</v>
      </c>
    </row>
    <row r="56" spans="1:11" x14ac:dyDescent="0.25">
      <c r="A56">
        <v>55</v>
      </c>
      <c r="B56" t="s">
        <v>17</v>
      </c>
      <c r="C56" t="s">
        <v>61</v>
      </c>
      <c r="D56" s="2">
        <v>2076032</v>
      </c>
      <c r="E56" s="2" t="s">
        <v>22</v>
      </c>
      <c r="F56" s="2">
        <v>2</v>
      </c>
      <c r="G56" s="4"/>
      <c r="H56" s="3"/>
      <c r="I56" s="4">
        <f>Pakiet1_2[[#This Row],[cena jednostkowa netto]]*(1+Pakiet1_2[[#This Row],[% stawki VAT]])</f>
        <v>0</v>
      </c>
      <c r="J56" s="4">
        <f>Pakiet1_2[[#This Row],[cena jednostkowa netto]]*Pakiet1_2[[#This Row],[sztuk]]</f>
        <v>0</v>
      </c>
      <c r="K56" s="4">
        <f>Pakiet1_2[[#This Row],[cena jednostkowa brutto]]*Pakiet1_2[[#This Row],[sztuk]]</f>
        <v>0</v>
      </c>
    </row>
    <row r="57" spans="1:11" x14ac:dyDescent="0.25">
      <c r="A57">
        <v>56</v>
      </c>
      <c r="B57" t="s">
        <v>17</v>
      </c>
      <c r="C57" t="s">
        <v>62</v>
      </c>
      <c r="D57" s="2" t="s">
        <v>63</v>
      </c>
      <c r="E57" s="2" t="s">
        <v>22</v>
      </c>
      <c r="F57" s="2">
        <v>25</v>
      </c>
      <c r="G57" s="4"/>
      <c r="H57" s="3"/>
      <c r="I57" s="4">
        <f>Pakiet1_2[[#This Row],[cena jednostkowa netto]]*(1+Pakiet1_2[[#This Row],[% stawki VAT]])</f>
        <v>0</v>
      </c>
      <c r="J57" s="4">
        <f>Pakiet1_2[[#This Row],[cena jednostkowa netto]]*Pakiet1_2[[#This Row],[sztuk]]</f>
        <v>0</v>
      </c>
      <c r="K57" s="4">
        <f>Pakiet1_2[[#This Row],[cena jednostkowa brutto]]*Pakiet1_2[[#This Row],[sztuk]]</f>
        <v>0</v>
      </c>
    </row>
    <row r="58" spans="1:11" x14ac:dyDescent="0.25">
      <c r="A58">
        <v>57</v>
      </c>
      <c r="B58" t="s">
        <v>17</v>
      </c>
      <c r="C58" t="s">
        <v>64</v>
      </c>
      <c r="D58" s="2" t="s">
        <v>153</v>
      </c>
      <c r="E58" s="2" t="s">
        <v>22</v>
      </c>
      <c r="F58" s="2">
        <v>25</v>
      </c>
      <c r="G58" s="4"/>
      <c r="H58" s="3"/>
      <c r="I58" s="4">
        <f>Pakiet1_2[[#This Row],[cena jednostkowa netto]]*(1+Pakiet1_2[[#This Row],[% stawki VAT]])</f>
        <v>0</v>
      </c>
      <c r="J58" s="4">
        <f>Pakiet1_2[[#This Row],[cena jednostkowa netto]]*Pakiet1_2[[#This Row],[sztuk]]</f>
        <v>0</v>
      </c>
      <c r="K58" s="4">
        <f>Pakiet1_2[[#This Row],[cena jednostkowa brutto]]*Pakiet1_2[[#This Row],[sztuk]]</f>
        <v>0</v>
      </c>
    </row>
    <row r="59" spans="1:11" x14ac:dyDescent="0.25">
      <c r="A59">
        <v>58</v>
      </c>
      <c r="B59" t="s">
        <v>17</v>
      </c>
      <c r="C59" t="s">
        <v>65</v>
      </c>
      <c r="D59" s="2">
        <v>2518025</v>
      </c>
      <c r="E59" s="2" t="s">
        <v>22</v>
      </c>
      <c r="F59" s="2">
        <v>30</v>
      </c>
      <c r="G59" s="4"/>
      <c r="H59" s="3"/>
      <c r="I59" s="4">
        <f>Pakiet1_2[[#This Row],[cena jednostkowa netto]]*(1+Pakiet1_2[[#This Row],[% stawki VAT]])</f>
        <v>0</v>
      </c>
      <c r="J59" s="4">
        <f>Pakiet1_2[[#This Row],[cena jednostkowa netto]]*Pakiet1_2[[#This Row],[sztuk]]</f>
        <v>0</v>
      </c>
      <c r="K59" s="4">
        <f>Pakiet1_2[[#This Row],[cena jednostkowa brutto]]*Pakiet1_2[[#This Row],[sztuk]]</f>
        <v>0</v>
      </c>
    </row>
    <row r="60" spans="1:11" x14ac:dyDescent="0.25">
      <c r="A60">
        <v>59</v>
      </c>
      <c r="B60" t="s">
        <v>17</v>
      </c>
      <c r="C60" t="s">
        <v>66</v>
      </c>
      <c r="D60" s="2" t="s">
        <v>67</v>
      </c>
      <c r="E60" s="2" t="s">
        <v>22</v>
      </c>
      <c r="F60" s="2">
        <v>4</v>
      </c>
      <c r="G60" s="4"/>
      <c r="H60" s="3"/>
      <c r="I60" s="4">
        <f>Pakiet1_2[[#This Row],[cena jednostkowa netto]]*(1+Pakiet1_2[[#This Row],[% stawki VAT]])</f>
        <v>0</v>
      </c>
      <c r="J60" s="4">
        <f>Pakiet1_2[[#This Row],[cena jednostkowa netto]]*Pakiet1_2[[#This Row],[sztuk]]</f>
        <v>0</v>
      </c>
      <c r="K60" s="4">
        <f>Pakiet1_2[[#This Row],[cena jednostkowa brutto]]*Pakiet1_2[[#This Row],[sztuk]]</f>
        <v>0</v>
      </c>
    </row>
    <row r="61" spans="1:11" x14ac:dyDescent="0.25">
      <c r="A61">
        <v>60</v>
      </c>
      <c r="B61" t="s">
        <v>17</v>
      </c>
      <c r="C61" t="s">
        <v>68</v>
      </c>
      <c r="D61" s="2" t="s">
        <v>69</v>
      </c>
      <c r="E61" s="2" t="s">
        <v>22</v>
      </c>
      <c r="F61" s="2">
        <v>2</v>
      </c>
      <c r="G61" s="4"/>
      <c r="H61" s="3"/>
      <c r="I61" s="4">
        <f>Pakiet1_2[[#This Row],[cena jednostkowa netto]]*(1+Pakiet1_2[[#This Row],[% stawki VAT]])</f>
        <v>0</v>
      </c>
      <c r="J61" s="4">
        <f>Pakiet1_2[[#This Row],[cena jednostkowa netto]]*Pakiet1_2[[#This Row],[sztuk]]</f>
        <v>0</v>
      </c>
      <c r="K61" s="4">
        <f>Pakiet1_2[[#This Row],[cena jednostkowa brutto]]*Pakiet1_2[[#This Row],[sztuk]]</f>
        <v>0</v>
      </c>
    </row>
    <row r="62" spans="1:11" x14ac:dyDescent="0.25">
      <c r="A62">
        <v>61</v>
      </c>
      <c r="B62" t="s">
        <v>17</v>
      </c>
      <c r="C62" t="s">
        <v>70</v>
      </c>
      <c r="D62" s="2">
        <v>114548</v>
      </c>
      <c r="E62" s="2" t="s">
        <v>14</v>
      </c>
      <c r="F62" s="2">
        <v>20</v>
      </c>
      <c r="G62" s="4"/>
      <c r="H62" s="3"/>
      <c r="I62" s="4">
        <f>Pakiet1_2[[#This Row],[cena jednostkowa netto]]*(1+Pakiet1_2[[#This Row],[% stawki VAT]])</f>
        <v>0</v>
      </c>
      <c r="J62" s="4">
        <f>Pakiet1_2[[#This Row],[cena jednostkowa netto]]*Pakiet1_2[[#This Row],[sztuk]]</f>
        <v>0</v>
      </c>
      <c r="K62" s="4">
        <f>Pakiet1_2[[#This Row],[cena jednostkowa brutto]]*Pakiet1_2[[#This Row],[sztuk]]</f>
        <v>0</v>
      </c>
    </row>
    <row r="63" spans="1:11" x14ac:dyDescent="0.25">
      <c r="A63">
        <v>62</v>
      </c>
      <c r="B63" t="s">
        <v>17</v>
      </c>
      <c r="C63" t="s">
        <v>154</v>
      </c>
      <c r="D63" s="2">
        <v>2105769</v>
      </c>
      <c r="E63" s="2" t="s">
        <v>22</v>
      </c>
      <c r="F63" s="2">
        <v>40</v>
      </c>
      <c r="G63" s="4"/>
      <c r="H63" s="3"/>
      <c r="I63" s="4">
        <f>Pakiet1_2[[#This Row],[cena jednostkowa netto]]*(1+Pakiet1_2[[#This Row],[% stawki VAT]])</f>
        <v>0</v>
      </c>
      <c r="J63" s="4">
        <f>Pakiet1_2[[#This Row],[cena jednostkowa netto]]*Pakiet1_2[[#This Row],[sztuk]]</f>
        <v>0</v>
      </c>
      <c r="K63" s="4">
        <f>Pakiet1_2[[#This Row],[cena jednostkowa brutto]]*Pakiet1_2[[#This Row],[sztuk]]</f>
        <v>0</v>
      </c>
    </row>
    <row r="64" spans="1:11" x14ac:dyDescent="0.25">
      <c r="A64">
        <v>63</v>
      </c>
      <c r="B64" t="s">
        <v>17</v>
      </c>
      <c r="C64" t="s">
        <v>187</v>
      </c>
      <c r="D64" s="2" t="s">
        <v>188</v>
      </c>
      <c r="E64" s="2" t="s">
        <v>22</v>
      </c>
      <c r="F64" s="2">
        <v>1</v>
      </c>
      <c r="G64" s="4"/>
      <c r="H64" s="3"/>
      <c r="I64" s="4">
        <f>Pakiet1_2[[#This Row],[cena jednostkowa netto]]*(1+Pakiet1_2[[#This Row],[% stawki VAT]])</f>
        <v>0</v>
      </c>
      <c r="J64" s="4">
        <f>Pakiet1_2[[#This Row],[cena jednostkowa netto]]*Pakiet1_2[[#This Row],[sztuk]]</f>
        <v>0</v>
      </c>
      <c r="K64" s="4">
        <f>Pakiet1_2[[#This Row],[cena jednostkowa brutto]]*Pakiet1_2[[#This Row],[sztuk]]</f>
        <v>0</v>
      </c>
    </row>
    <row r="65" spans="1:11" x14ac:dyDescent="0.25">
      <c r="A65">
        <v>64</v>
      </c>
      <c r="B65" t="s">
        <v>17</v>
      </c>
      <c r="C65" t="s">
        <v>155</v>
      </c>
      <c r="D65" s="2"/>
      <c r="E65" s="2"/>
      <c r="F65" s="2">
        <v>1</v>
      </c>
      <c r="G65" s="4"/>
      <c r="H65" s="3"/>
      <c r="I65" s="4">
        <f>Pakiet1_2[[#This Row],[cena jednostkowa netto]]*(1+Pakiet1_2[[#This Row],[% stawki VAT]])</f>
        <v>0</v>
      </c>
      <c r="J65" s="4">
        <f>Pakiet1_2[[#This Row],[cena jednostkowa netto]]*Pakiet1_2[[#This Row],[sztuk]]</f>
        <v>0</v>
      </c>
      <c r="K65" s="4">
        <f>Pakiet1_2[[#This Row],[cena jednostkowa brutto]]*Pakiet1_2[[#This Row],[sztuk]]</f>
        <v>0</v>
      </c>
    </row>
    <row r="66" spans="1:11" x14ac:dyDescent="0.25">
      <c r="A66">
        <v>65</v>
      </c>
      <c r="B66" t="s">
        <v>17</v>
      </c>
      <c r="C66" t="s">
        <v>71</v>
      </c>
      <c r="D66" s="2"/>
      <c r="E66" s="2"/>
      <c r="F66" s="2">
        <v>1</v>
      </c>
      <c r="G66" s="4"/>
      <c r="H66" s="3"/>
      <c r="I66" s="4">
        <f>Pakiet1_2[[#This Row],[cena jednostkowa netto]]*(1+Pakiet1_2[[#This Row],[% stawki VAT]])</f>
        <v>0</v>
      </c>
      <c r="J66" s="4">
        <f>Pakiet1_2[[#This Row],[cena jednostkowa netto]]*Pakiet1_2[[#This Row],[sztuk]]</f>
        <v>0</v>
      </c>
      <c r="K66" s="4">
        <f>Pakiet1_2[[#This Row],[cena jednostkowa brutto]]*Pakiet1_2[[#This Row],[sztuk]]</f>
        <v>0</v>
      </c>
    </row>
    <row r="67" spans="1:11" x14ac:dyDescent="0.25">
      <c r="A67">
        <v>66</v>
      </c>
      <c r="B67" t="s">
        <v>17</v>
      </c>
      <c r="C67" t="s">
        <v>32</v>
      </c>
      <c r="D67" s="2" t="s">
        <v>33</v>
      </c>
      <c r="E67" s="2" t="s">
        <v>25</v>
      </c>
      <c r="F67" s="2">
        <v>6</v>
      </c>
      <c r="G67" s="4"/>
      <c r="H67" s="3"/>
      <c r="I67" s="4">
        <f>Pakiet1_2[[#This Row],[cena jednostkowa netto]]*(1+Pakiet1_2[[#This Row],[% stawki VAT]])</f>
        <v>0</v>
      </c>
      <c r="J67" s="4">
        <f>Pakiet1_2[[#This Row],[cena jednostkowa netto]]*Pakiet1_2[[#This Row],[sztuk]]</f>
        <v>0</v>
      </c>
      <c r="K67" s="4">
        <f>Pakiet1_2[[#This Row],[cena jednostkowa brutto]]*Pakiet1_2[[#This Row],[sztuk]]</f>
        <v>0</v>
      </c>
    </row>
    <row r="68" spans="1:11" x14ac:dyDescent="0.25">
      <c r="A68">
        <v>67</v>
      </c>
      <c r="B68" t="s">
        <v>17</v>
      </c>
      <c r="C68" t="s">
        <v>156</v>
      </c>
      <c r="D68" s="2"/>
      <c r="E68" s="2"/>
      <c r="F68" s="2">
        <v>2</v>
      </c>
      <c r="G68" s="4"/>
      <c r="H68" s="3"/>
      <c r="I68" s="4">
        <f>Pakiet1_2[[#This Row],[cena jednostkowa netto]]*(1+Pakiet1_2[[#This Row],[% stawki VAT]])</f>
        <v>0</v>
      </c>
      <c r="J68" s="4">
        <f>Pakiet1_2[[#This Row],[cena jednostkowa netto]]*Pakiet1_2[[#This Row],[sztuk]]</f>
        <v>0</v>
      </c>
      <c r="K68" s="4">
        <f>Pakiet1_2[[#This Row],[cena jednostkowa brutto]]*Pakiet1_2[[#This Row],[sztuk]]</f>
        <v>0</v>
      </c>
    </row>
    <row r="69" spans="1:11" x14ac:dyDescent="0.25">
      <c r="A69">
        <v>68</v>
      </c>
      <c r="B69" t="s">
        <v>17</v>
      </c>
      <c r="C69" t="s">
        <v>157</v>
      </c>
      <c r="D69" s="2"/>
      <c r="E69" s="2"/>
      <c r="F69" s="2">
        <v>3</v>
      </c>
      <c r="G69" s="4"/>
      <c r="H69" s="3"/>
      <c r="I69" s="4">
        <f>Pakiet1_2[[#This Row],[cena jednostkowa netto]]*(1+Pakiet1_2[[#This Row],[% stawki VAT]])</f>
        <v>0</v>
      </c>
      <c r="J69" s="4">
        <f>Pakiet1_2[[#This Row],[cena jednostkowa netto]]*Pakiet1_2[[#This Row],[sztuk]]</f>
        <v>0</v>
      </c>
      <c r="K69" s="4">
        <f>Pakiet1_2[[#This Row],[cena jednostkowa brutto]]*Pakiet1_2[[#This Row],[sztuk]]</f>
        <v>0</v>
      </c>
    </row>
    <row r="70" spans="1:11" x14ac:dyDescent="0.25">
      <c r="A70">
        <v>69</v>
      </c>
      <c r="B70" t="s">
        <v>17</v>
      </c>
      <c r="C70" t="s">
        <v>158</v>
      </c>
      <c r="D70" s="2"/>
      <c r="E70" s="2"/>
      <c r="F70" s="2">
        <v>6</v>
      </c>
      <c r="G70" s="4"/>
      <c r="H70" s="3"/>
      <c r="I70" s="4">
        <f>Pakiet1_2[[#This Row],[cena jednostkowa netto]]*(1+Pakiet1_2[[#This Row],[% stawki VAT]])</f>
        <v>0</v>
      </c>
      <c r="J70" s="4">
        <f>Pakiet1_2[[#This Row],[cena jednostkowa netto]]*Pakiet1_2[[#This Row],[sztuk]]</f>
        <v>0</v>
      </c>
      <c r="K70" s="4">
        <f>Pakiet1_2[[#This Row],[cena jednostkowa brutto]]*Pakiet1_2[[#This Row],[sztuk]]</f>
        <v>0</v>
      </c>
    </row>
    <row r="71" spans="1:11" x14ac:dyDescent="0.25">
      <c r="A71">
        <v>70</v>
      </c>
      <c r="B71" t="s">
        <v>17</v>
      </c>
      <c r="C71" t="s">
        <v>72</v>
      </c>
      <c r="D71" s="2"/>
      <c r="E71" s="2"/>
      <c r="F71" s="2">
        <v>6</v>
      </c>
      <c r="G71" s="4"/>
      <c r="H71" s="3"/>
      <c r="I71" s="4">
        <f>Pakiet1_2[[#This Row],[cena jednostkowa netto]]*(1+Pakiet1_2[[#This Row],[% stawki VAT]])</f>
        <v>0</v>
      </c>
      <c r="J71" s="4">
        <f>Pakiet1_2[[#This Row],[cena jednostkowa netto]]*Pakiet1_2[[#This Row],[sztuk]]</f>
        <v>0</v>
      </c>
      <c r="K71" s="4">
        <f>Pakiet1_2[[#This Row],[cena jednostkowa brutto]]*Pakiet1_2[[#This Row],[sztuk]]</f>
        <v>0</v>
      </c>
    </row>
    <row r="72" spans="1:11" x14ac:dyDescent="0.25">
      <c r="A72">
        <v>71</v>
      </c>
      <c r="B72" t="s">
        <v>17</v>
      </c>
      <c r="C72" t="s">
        <v>177</v>
      </c>
      <c r="D72" s="2"/>
      <c r="E72" s="2"/>
      <c r="F72" s="2">
        <v>6</v>
      </c>
      <c r="G72" s="4"/>
      <c r="H72" s="3"/>
      <c r="I72" s="4">
        <f>Pakiet1_2[[#This Row],[cena jednostkowa netto]]*(1+Pakiet1_2[[#This Row],[% stawki VAT]])</f>
        <v>0</v>
      </c>
      <c r="J72" s="4">
        <f>Pakiet1_2[[#This Row],[cena jednostkowa netto]]*Pakiet1_2[[#This Row],[sztuk]]</f>
        <v>0</v>
      </c>
      <c r="K72" s="4">
        <f>Pakiet1_2[[#This Row],[cena jednostkowa brutto]]*Pakiet1_2[[#This Row],[sztuk]]</f>
        <v>0</v>
      </c>
    </row>
    <row r="73" spans="1:11" x14ac:dyDescent="0.25">
      <c r="A73">
        <v>72</v>
      </c>
      <c r="B73" t="s">
        <v>17</v>
      </c>
      <c r="C73" t="s">
        <v>16</v>
      </c>
      <c r="D73" s="2">
        <v>2662105</v>
      </c>
      <c r="E73" s="2" t="s">
        <v>22</v>
      </c>
      <c r="F73" s="2">
        <v>1</v>
      </c>
      <c r="G73" s="4"/>
      <c r="H73" s="3"/>
      <c r="I73" s="4">
        <f>Pakiet1_2[[#This Row],[cena jednostkowa netto]]*(1+Pakiet1_2[[#This Row],[% stawki VAT]])</f>
        <v>0</v>
      </c>
      <c r="J73" s="4">
        <f>Pakiet1_2[[#This Row],[cena jednostkowa netto]]*Pakiet1_2[[#This Row],[sztuk]]</f>
        <v>0</v>
      </c>
      <c r="K73" s="4">
        <f>Pakiet1_2[[#This Row],[cena jednostkowa brutto]]*Pakiet1_2[[#This Row],[sztuk]]</f>
        <v>0</v>
      </c>
    </row>
    <row r="74" spans="1:11" x14ac:dyDescent="0.25">
      <c r="A74">
        <v>73</v>
      </c>
      <c r="B74" t="s">
        <v>17</v>
      </c>
      <c r="C74" t="s">
        <v>13</v>
      </c>
      <c r="D74" s="2"/>
      <c r="E74" s="2"/>
      <c r="F74" s="2">
        <v>1</v>
      </c>
      <c r="G74" s="4"/>
      <c r="H74" s="3"/>
      <c r="I74" s="4">
        <f>Pakiet1_2[[#This Row],[cena jednostkowa netto]]*(1+Pakiet1_2[[#This Row],[% stawki VAT]])</f>
        <v>0</v>
      </c>
      <c r="J74" s="4">
        <f>Pakiet1_2[[#This Row],[cena jednostkowa netto]]*Pakiet1_2[[#This Row],[sztuk]]</f>
        <v>0</v>
      </c>
      <c r="K74" s="4">
        <f>Pakiet1_2[[#This Row],[cena jednostkowa brutto]]*Pakiet1_2[[#This Row],[sztuk]]</f>
        <v>0</v>
      </c>
    </row>
    <row r="75" spans="1:11" x14ac:dyDescent="0.25">
      <c r="A75">
        <v>74</v>
      </c>
      <c r="B75" t="s">
        <v>17</v>
      </c>
      <c r="C75" t="s">
        <v>34</v>
      </c>
      <c r="D75" s="2" t="s">
        <v>35</v>
      </c>
      <c r="E75" s="2" t="s">
        <v>25</v>
      </c>
      <c r="F75" s="2">
        <v>2</v>
      </c>
      <c r="G75" s="4"/>
      <c r="H75" s="3"/>
      <c r="I75" s="4">
        <f>Pakiet1_2[[#This Row],[cena jednostkowa netto]]*(1+Pakiet1_2[[#This Row],[% stawki VAT]])</f>
        <v>0</v>
      </c>
      <c r="J75" s="4">
        <f>Pakiet1_2[[#This Row],[cena jednostkowa netto]]*Pakiet1_2[[#This Row],[sztuk]]</f>
        <v>0</v>
      </c>
      <c r="K75" s="4">
        <f>Pakiet1_2[[#This Row],[cena jednostkowa brutto]]*Pakiet1_2[[#This Row],[sztuk]]</f>
        <v>0</v>
      </c>
    </row>
    <row r="76" spans="1:11" x14ac:dyDescent="0.25">
      <c r="B76" t="s">
        <v>23</v>
      </c>
      <c r="I76" s="6">
        <f>SUBTOTAL(109,Pakiet1_2[cena jednostkowa brutto])</f>
        <v>0</v>
      </c>
      <c r="J76" s="6">
        <f>SUBTOTAL(109,Pakiet1_2[wartość netto])</f>
        <v>0</v>
      </c>
      <c r="K76" s="6">
        <f>SUBTOTAL(109,Pakiet1_2[wartość brutto])</f>
        <v>0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61" fitToHeight="0" orientation="landscape" verticalDpi="300" r:id="rId1"/>
  <headerFooter>
    <oddHeader>&amp;L&amp;14Załącznik nr 2&amp;C&amp;18Formularz cenowy&amp;R&amp;14ZZP/ZS/D/81/2022
Pakiet 1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zoomScaleNormal="100" workbookViewId="0">
      <selection activeCell="A2" sqref="A2"/>
    </sheetView>
  </sheetViews>
  <sheetFormatPr defaultRowHeight="15" x14ac:dyDescent="0.25"/>
  <cols>
    <col min="1" max="1" width="7.140625" customWidth="1"/>
    <col min="2" max="2" width="8.85546875" bestFit="1" customWidth="1"/>
    <col min="3" max="3" width="81.140625" bestFit="1" customWidth="1"/>
    <col min="4" max="4" width="15.85546875" bestFit="1" customWidth="1"/>
    <col min="5" max="5" width="12.42578125" bestFit="1" customWidth="1"/>
    <col min="6" max="6" width="7.85546875" bestFit="1" customWidth="1"/>
    <col min="7" max="11" width="15.85546875" customWidth="1"/>
  </cols>
  <sheetData>
    <row r="1" spans="1:11" ht="45" x14ac:dyDescent="0.25">
      <c r="A1" t="s">
        <v>73</v>
      </c>
      <c r="B1" s="1" t="s">
        <v>182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18</v>
      </c>
      <c r="H1" s="1" t="s">
        <v>4</v>
      </c>
      <c r="I1" s="1" t="s">
        <v>19</v>
      </c>
      <c r="J1" s="1" t="s">
        <v>20</v>
      </c>
      <c r="K1" s="1" t="s">
        <v>21</v>
      </c>
    </row>
    <row r="2" spans="1:11" x14ac:dyDescent="0.25">
      <c r="A2">
        <v>1</v>
      </c>
      <c r="B2" t="s">
        <v>74</v>
      </c>
      <c r="C2" t="s">
        <v>75</v>
      </c>
      <c r="D2" s="2" t="s">
        <v>76</v>
      </c>
      <c r="E2" s="2" t="s">
        <v>77</v>
      </c>
      <c r="F2" s="2">
        <v>20</v>
      </c>
      <c r="G2" s="4"/>
      <c r="H2" s="3"/>
      <c r="I2" s="5">
        <f>Pakiet2[[#This Row],[cena jednostkowa netto]]*(1+Pakiet2[[#This Row],[% stawki VAT]])</f>
        <v>0</v>
      </c>
      <c r="J2" s="5">
        <f>Pakiet2[[#This Row],[cena jednostkowa netto]]*Pakiet2[[#This Row],[sztuk]]</f>
        <v>0</v>
      </c>
      <c r="K2" s="5">
        <f>Pakiet2[[#This Row],[cena jednostkowa brutto]]*Pakiet2[[#This Row],[sztuk]]</f>
        <v>0</v>
      </c>
    </row>
    <row r="3" spans="1:11" x14ac:dyDescent="0.25">
      <c r="A3">
        <v>2</v>
      </c>
      <c r="B3" t="s">
        <v>74</v>
      </c>
      <c r="C3" t="s">
        <v>78</v>
      </c>
      <c r="D3" s="2" t="s">
        <v>79</v>
      </c>
      <c r="E3" s="2" t="s">
        <v>77</v>
      </c>
      <c r="F3" s="2">
        <v>10</v>
      </c>
      <c r="G3" s="4"/>
      <c r="H3" s="3"/>
      <c r="I3" s="4">
        <f>Pakiet2[[#This Row],[cena jednostkowa netto]]*(1+Pakiet2[[#This Row],[% stawki VAT]])</f>
        <v>0</v>
      </c>
      <c r="J3" s="4">
        <f>Pakiet2[[#This Row],[cena jednostkowa netto]]*Pakiet2[[#This Row],[sztuk]]</f>
        <v>0</v>
      </c>
      <c r="K3" s="4">
        <f>Pakiet2[[#This Row],[cena jednostkowa brutto]]*Pakiet2[[#This Row],[sztuk]]</f>
        <v>0</v>
      </c>
    </row>
    <row r="4" spans="1:11" x14ac:dyDescent="0.25">
      <c r="A4">
        <v>3</v>
      </c>
      <c r="B4" t="s">
        <v>74</v>
      </c>
      <c r="C4" t="s">
        <v>80</v>
      </c>
      <c r="D4" s="2" t="s">
        <v>81</v>
      </c>
      <c r="E4" s="2" t="s">
        <v>82</v>
      </c>
      <c r="F4" s="2">
        <v>2</v>
      </c>
      <c r="G4" s="4"/>
      <c r="H4" s="3"/>
      <c r="I4" s="4">
        <f>Pakiet2[[#This Row],[cena jednostkowa netto]]*(1+Pakiet2[[#This Row],[% stawki VAT]])</f>
        <v>0</v>
      </c>
      <c r="J4" s="4">
        <f>Pakiet2[[#This Row],[cena jednostkowa netto]]*Pakiet2[[#This Row],[sztuk]]</f>
        <v>0</v>
      </c>
      <c r="K4" s="4">
        <f>Pakiet2[[#This Row],[cena jednostkowa brutto]]*Pakiet2[[#This Row],[sztuk]]</f>
        <v>0</v>
      </c>
    </row>
    <row r="5" spans="1:11" x14ac:dyDescent="0.25">
      <c r="A5">
        <v>4</v>
      </c>
      <c r="B5" t="s">
        <v>74</v>
      </c>
      <c r="C5" t="s">
        <v>83</v>
      </c>
      <c r="D5" s="2" t="s">
        <v>84</v>
      </c>
      <c r="E5" s="2" t="s">
        <v>77</v>
      </c>
      <c r="F5" s="2">
        <v>30</v>
      </c>
      <c r="G5" s="4"/>
      <c r="H5" s="3"/>
      <c r="I5" s="4">
        <f>Pakiet2[[#This Row],[cena jednostkowa netto]]*(1+Pakiet2[[#This Row],[% stawki VAT]])</f>
        <v>0</v>
      </c>
      <c r="J5" s="4">
        <f>Pakiet2[[#This Row],[cena jednostkowa netto]]*Pakiet2[[#This Row],[sztuk]]</f>
        <v>0</v>
      </c>
      <c r="K5" s="4">
        <f>Pakiet2[[#This Row],[cena jednostkowa brutto]]*Pakiet2[[#This Row],[sztuk]]</f>
        <v>0</v>
      </c>
    </row>
    <row r="6" spans="1:11" x14ac:dyDescent="0.25">
      <c r="A6">
        <v>5</v>
      </c>
      <c r="B6" t="s">
        <v>74</v>
      </c>
      <c r="C6" t="s">
        <v>85</v>
      </c>
      <c r="D6" s="2" t="s">
        <v>86</v>
      </c>
      <c r="E6" s="2" t="s">
        <v>77</v>
      </c>
      <c r="F6" s="2">
        <v>30</v>
      </c>
      <c r="G6" s="4"/>
      <c r="H6" s="3"/>
      <c r="I6" s="4">
        <f>Pakiet2[[#This Row],[cena jednostkowa netto]]*(1+Pakiet2[[#This Row],[% stawki VAT]])</f>
        <v>0</v>
      </c>
      <c r="J6" s="4">
        <f>Pakiet2[[#This Row],[cena jednostkowa netto]]*Pakiet2[[#This Row],[sztuk]]</f>
        <v>0</v>
      </c>
      <c r="K6" s="4">
        <f>Pakiet2[[#This Row],[cena jednostkowa brutto]]*Pakiet2[[#This Row],[sztuk]]</f>
        <v>0</v>
      </c>
    </row>
    <row r="7" spans="1:11" x14ac:dyDescent="0.25">
      <c r="A7">
        <v>6</v>
      </c>
      <c r="B7" t="s">
        <v>74</v>
      </c>
      <c r="C7" t="s">
        <v>87</v>
      </c>
      <c r="D7" s="2">
        <v>115112</v>
      </c>
      <c r="E7" s="2" t="s">
        <v>14</v>
      </c>
      <c r="F7" s="2">
        <v>15</v>
      </c>
      <c r="G7" s="4"/>
      <c r="H7" s="3"/>
      <c r="I7" s="4">
        <f>Pakiet2[[#This Row],[cena jednostkowa netto]]*(1+Pakiet2[[#This Row],[% stawki VAT]])</f>
        <v>0</v>
      </c>
      <c r="J7" s="4">
        <f>Pakiet2[[#This Row],[cena jednostkowa netto]]*Pakiet2[[#This Row],[sztuk]]</f>
        <v>0</v>
      </c>
      <c r="K7" s="4">
        <f>Pakiet2[[#This Row],[cena jednostkowa brutto]]*Pakiet2[[#This Row],[sztuk]]</f>
        <v>0</v>
      </c>
    </row>
    <row r="8" spans="1:11" x14ac:dyDescent="0.25">
      <c r="A8">
        <v>7</v>
      </c>
      <c r="B8" t="s">
        <v>74</v>
      </c>
      <c r="C8" t="s">
        <v>88</v>
      </c>
      <c r="D8" s="2" t="s">
        <v>89</v>
      </c>
      <c r="E8" s="2" t="s">
        <v>90</v>
      </c>
      <c r="F8" s="2">
        <v>2</v>
      </c>
      <c r="G8" s="4"/>
      <c r="H8" s="3"/>
      <c r="I8" s="4">
        <f>Pakiet2[[#This Row],[cena jednostkowa netto]]*(1+Pakiet2[[#This Row],[% stawki VAT]])</f>
        <v>0</v>
      </c>
      <c r="J8" s="4">
        <f>Pakiet2[[#This Row],[cena jednostkowa netto]]*Pakiet2[[#This Row],[sztuk]]</f>
        <v>0</v>
      </c>
      <c r="K8" s="4">
        <f>Pakiet2[[#This Row],[cena jednostkowa brutto]]*Pakiet2[[#This Row],[sztuk]]</f>
        <v>0</v>
      </c>
    </row>
    <row r="9" spans="1:11" x14ac:dyDescent="0.25">
      <c r="A9">
        <v>8</v>
      </c>
      <c r="B9" t="s">
        <v>74</v>
      </c>
      <c r="C9" t="s">
        <v>91</v>
      </c>
      <c r="D9" s="2" t="s">
        <v>92</v>
      </c>
      <c r="E9" s="2" t="s">
        <v>77</v>
      </c>
      <c r="F9" s="2">
        <v>10</v>
      </c>
      <c r="G9" s="4"/>
      <c r="H9" s="3"/>
      <c r="I9" s="4">
        <f>Pakiet2[[#This Row],[cena jednostkowa netto]]*(1+Pakiet2[[#This Row],[% stawki VAT]])</f>
        <v>0</v>
      </c>
      <c r="J9" s="4">
        <f>Pakiet2[[#This Row],[cena jednostkowa netto]]*Pakiet2[[#This Row],[sztuk]]</f>
        <v>0</v>
      </c>
      <c r="K9" s="4">
        <f>Pakiet2[[#This Row],[cena jednostkowa brutto]]*Pakiet2[[#This Row],[sztuk]]</f>
        <v>0</v>
      </c>
    </row>
    <row r="10" spans="1:11" x14ac:dyDescent="0.25">
      <c r="A10">
        <v>9</v>
      </c>
      <c r="B10" t="s">
        <v>74</v>
      </c>
      <c r="C10" t="s">
        <v>159</v>
      </c>
      <c r="D10" s="2"/>
      <c r="E10" s="2"/>
      <c r="F10" s="2">
        <v>2</v>
      </c>
      <c r="G10" s="4"/>
      <c r="H10" s="3"/>
      <c r="I10" s="4">
        <f>Pakiet2[[#This Row],[cena jednostkowa netto]]*(1+Pakiet2[[#This Row],[% stawki VAT]])</f>
        <v>0</v>
      </c>
      <c r="J10" s="4">
        <f>Pakiet2[[#This Row],[cena jednostkowa netto]]*Pakiet2[[#This Row],[sztuk]]</f>
        <v>0</v>
      </c>
      <c r="K10" s="4">
        <f>Pakiet2[[#This Row],[cena jednostkowa brutto]]*Pakiet2[[#This Row],[sztuk]]</f>
        <v>0</v>
      </c>
    </row>
    <row r="11" spans="1:11" x14ac:dyDescent="0.25">
      <c r="A11">
        <v>10</v>
      </c>
      <c r="B11" t="s">
        <v>74</v>
      </c>
      <c r="C11" t="s">
        <v>93</v>
      </c>
      <c r="D11" s="2"/>
      <c r="E11" s="2"/>
      <c r="F11" s="2">
        <v>8</v>
      </c>
      <c r="G11" s="4"/>
      <c r="H11" s="3"/>
      <c r="I11" s="4">
        <f>Pakiet2[[#This Row],[cena jednostkowa netto]]*(1+Pakiet2[[#This Row],[% stawki VAT]])</f>
        <v>0</v>
      </c>
      <c r="J11" s="4">
        <f>Pakiet2[[#This Row],[cena jednostkowa netto]]*Pakiet2[[#This Row],[sztuk]]</f>
        <v>0</v>
      </c>
      <c r="K11" s="4">
        <f>Pakiet2[[#This Row],[cena jednostkowa brutto]]*Pakiet2[[#This Row],[sztuk]]</f>
        <v>0</v>
      </c>
    </row>
    <row r="12" spans="1:11" x14ac:dyDescent="0.25">
      <c r="A12">
        <v>11</v>
      </c>
      <c r="B12" t="s">
        <v>74</v>
      </c>
      <c r="C12" t="s">
        <v>94</v>
      </c>
      <c r="D12" s="2">
        <v>1022</v>
      </c>
      <c r="E12" s="2" t="s">
        <v>95</v>
      </c>
      <c r="F12" s="2">
        <v>8</v>
      </c>
      <c r="G12" s="4"/>
      <c r="H12" s="3"/>
      <c r="I12" s="4">
        <f>Pakiet2[[#This Row],[cena jednostkowa netto]]*(1+Pakiet2[[#This Row],[% stawki VAT]])</f>
        <v>0</v>
      </c>
      <c r="J12" s="4">
        <f>Pakiet2[[#This Row],[cena jednostkowa netto]]*Pakiet2[[#This Row],[sztuk]]</f>
        <v>0</v>
      </c>
      <c r="K12" s="4">
        <f>Pakiet2[[#This Row],[cena jednostkowa brutto]]*Pakiet2[[#This Row],[sztuk]]</f>
        <v>0</v>
      </c>
    </row>
    <row r="13" spans="1:11" x14ac:dyDescent="0.25">
      <c r="A13">
        <v>12</v>
      </c>
      <c r="B13" t="s">
        <v>74</v>
      </c>
      <c r="C13" t="s">
        <v>96</v>
      </c>
      <c r="D13" s="2">
        <v>1015</v>
      </c>
      <c r="E13" s="2" t="s">
        <v>95</v>
      </c>
      <c r="F13" s="2">
        <v>8</v>
      </c>
      <c r="G13" s="4"/>
      <c r="H13" s="3"/>
      <c r="I13" s="4">
        <f>Pakiet2[[#This Row],[cena jednostkowa netto]]*(1+Pakiet2[[#This Row],[% stawki VAT]])</f>
        <v>0</v>
      </c>
      <c r="J13" s="4">
        <f>Pakiet2[[#This Row],[cena jednostkowa netto]]*Pakiet2[[#This Row],[sztuk]]</f>
        <v>0</v>
      </c>
      <c r="K13" s="4">
        <f>Pakiet2[[#This Row],[cena jednostkowa brutto]]*Pakiet2[[#This Row],[sztuk]]</f>
        <v>0</v>
      </c>
    </row>
    <row r="14" spans="1:11" x14ac:dyDescent="0.25">
      <c r="A14">
        <v>13</v>
      </c>
      <c r="B14" t="s">
        <v>74</v>
      </c>
      <c r="C14" t="s">
        <v>97</v>
      </c>
      <c r="D14" s="2" t="s">
        <v>98</v>
      </c>
      <c r="E14" s="2" t="s">
        <v>99</v>
      </c>
      <c r="F14" s="2">
        <v>2</v>
      </c>
      <c r="G14" s="4"/>
      <c r="H14" s="3"/>
      <c r="I14" s="4">
        <f>Pakiet2[[#This Row],[cena jednostkowa netto]]*(1+Pakiet2[[#This Row],[% stawki VAT]])</f>
        <v>0</v>
      </c>
      <c r="J14" s="4">
        <f>Pakiet2[[#This Row],[cena jednostkowa netto]]*Pakiet2[[#This Row],[sztuk]]</f>
        <v>0</v>
      </c>
      <c r="K14" s="4">
        <f>Pakiet2[[#This Row],[cena jednostkowa brutto]]*Pakiet2[[#This Row],[sztuk]]</f>
        <v>0</v>
      </c>
    </row>
    <row r="15" spans="1:11" x14ac:dyDescent="0.25">
      <c r="A15">
        <v>14</v>
      </c>
      <c r="B15" t="s">
        <v>74</v>
      </c>
      <c r="C15" t="s">
        <v>100</v>
      </c>
      <c r="D15" s="2">
        <v>115525</v>
      </c>
      <c r="E15" s="2" t="s">
        <v>14</v>
      </c>
      <c r="F15" s="2">
        <v>1</v>
      </c>
      <c r="G15" s="4"/>
      <c r="H15" s="3"/>
      <c r="I15" s="4">
        <f>Pakiet2[[#This Row],[cena jednostkowa netto]]*(1+Pakiet2[[#This Row],[% stawki VAT]])</f>
        <v>0</v>
      </c>
      <c r="J15" s="4">
        <f>Pakiet2[[#This Row],[cena jednostkowa netto]]*Pakiet2[[#This Row],[sztuk]]</f>
        <v>0</v>
      </c>
      <c r="K15" s="4">
        <f>Pakiet2[[#This Row],[cena jednostkowa brutto]]*Pakiet2[[#This Row],[sztuk]]</f>
        <v>0</v>
      </c>
    </row>
    <row r="16" spans="1:11" x14ac:dyDescent="0.25">
      <c r="A16">
        <v>15</v>
      </c>
      <c r="B16" t="s">
        <v>74</v>
      </c>
      <c r="C16" t="s">
        <v>101</v>
      </c>
      <c r="D16" s="2">
        <v>113301</v>
      </c>
      <c r="E16" s="2" t="s">
        <v>14</v>
      </c>
      <c r="F16" s="2">
        <v>2</v>
      </c>
      <c r="G16" s="4"/>
      <c r="H16" s="3"/>
      <c r="I16" s="4">
        <f>Pakiet2[[#This Row],[cena jednostkowa netto]]*(1+Pakiet2[[#This Row],[% stawki VAT]])</f>
        <v>0</v>
      </c>
      <c r="J16" s="4">
        <f>Pakiet2[[#This Row],[cena jednostkowa netto]]*Pakiet2[[#This Row],[sztuk]]</f>
        <v>0</v>
      </c>
      <c r="K16" s="4">
        <f>Pakiet2[[#This Row],[cena jednostkowa brutto]]*Pakiet2[[#This Row],[sztuk]]</f>
        <v>0</v>
      </c>
    </row>
    <row r="17" spans="1:11" x14ac:dyDescent="0.25">
      <c r="A17">
        <v>16</v>
      </c>
      <c r="B17" t="s">
        <v>74</v>
      </c>
      <c r="C17" t="s">
        <v>102</v>
      </c>
      <c r="D17" s="2" t="s">
        <v>103</v>
      </c>
      <c r="E17" s="2" t="s">
        <v>90</v>
      </c>
      <c r="F17" s="2">
        <v>2</v>
      </c>
      <c r="G17" s="4"/>
      <c r="H17" s="3"/>
      <c r="I17" s="4">
        <f>Pakiet2[[#This Row],[cena jednostkowa netto]]*(1+Pakiet2[[#This Row],[% stawki VAT]])</f>
        <v>0</v>
      </c>
      <c r="J17" s="4">
        <f>Pakiet2[[#This Row],[cena jednostkowa netto]]*Pakiet2[[#This Row],[sztuk]]</f>
        <v>0</v>
      </c>
      <c r="K17" s="4">
        <f>Pakiet2[[#This Row],[cena jednostkowa brutto]]*Pakiet2[[#This Row],[sztuk]]</f>
        <v>0</v>
      </c>
    </row>
    <row r="18" spans="1:11" x14ac:dyDescent="0.25">
      <c r="A18">
        <v>17</v>
      </c>
      <c r="B18" t="s">
        <v>74</v>
      </c>
      <c r="C18" t="s">
        <v>118</v>
      </c>
      <c r="D18" s="2"/>
      <c r="E18" s="2"/>
      <c r="F18" s="2">
        <v>6</v>
      </c>
      <c r="G18" s="4"/>
      <c r="H18" s="3"/>
      <c r="I18" s="4">
        <f>Pakiet2[[#This Row],[cena jednostkowa netto]]*(1+Pakiet2[[#This Row],[% stawki VAT]])</f>
        <v>0</v>
      </c>
      <c r="J18" s="4">
        <f>Pakiet2[[#This Row],[cena jednostkowa netto]]*Pakiet2[[#This Row],[sztuk]]</f>
        <v>0</v>
      </c>
      <c r="K18" s="4">
        <f>Pakiet2[[#This Row],[cena jednostkowa brutto]]*Pakiet2[[#This Row],[sztuk]]</f>
        <v>0</v>
      </c>
    </row>
    <row r="19" spans="1:11" x14ac:dyDescent="0.25">
      <c r="A19">
        <v>18</v>
      </c>
      <c r="B19" t="s">
        <v>74</v>
      </c>
      <c r="C19" t="s">
        <v>119</v>
      </c>
      <c r="D19" s="2"/>
      <c r="E19" s="2"/>
      <c r="F19" s="2">
        <v>20</v>
      </c>
      <c r="G19" s="4"/>
      <c r="H19" s="3"/>
      <c r="I19" s="4">
        <f>Pakiet2[[#This Row],[cena jednostkowa netto]]*(1+Pakiet2[[#This Row],[% stawki VAT]])</f>
        <v>0</v>
      </c>
      <c r="J19" s="4">
        <f>Pakiet2[[#This Row],[cena jednostkowa netto]]*Pakiet2[[#This Row],[sztuk]]</f>
        <v>0</v>
      </c>
      <c r="K19" s="4">
        <f>Pakiet2[[#This Row],[cena jednostkowa brutto]]*Pakiet2[[#This Row],[sztuk]]</f>
        <v>0</v>
      </c>
    </row>
    <row r="20" spans="1:11" x14ac:dyDescent="0.25">
      <c r="A20">
        <v>19</v>
      </c>
      <c r="B20" t="s">
        <v>74</v>
      </c>
      <c r="C20" t="s">
        <v>120</v>
      </c>
      <c r="D20" s="2" t="s">
        <v>121</v>
      </c>
      <c r="E20" s="2" t="s">
        <v>14</v>
      </c>
      <c r="F20" s="2">
        <v>8</v>
      </c>
      <c r="G20" s="4"/>
      <c r="H20" s="3"/>
      <c r="I20" s="4">
        <f>Pakiet2[[#This Row],[cena jednostkowa netto]]*(1+Pakiet2[[#This Row],[% stawki VAT]])</f>
        <v>0</v>
      </c>
      <c r="J20" s="4">
        <f>Pakiet2[[#This Row],[cena jednostkowa netto]]*Pakiet2[[#This Row],[sztuk]]</f>
        <v>0</v>
      </c>
      <c r="K20" s="4">
        <f>Pakiet2[[#This Row],[cena jednostkowa brutto]]*Pakiet2[[#This Row],[sztuk]]</f>
        <v>0</v>
      </c>
    </row>
    <row r="21" spans="1:11" x14ac:dyDescent="0.25">
      <c r="A21">
        <v>20</v>
      </c>
      <c r="B21" t="s">
        <v>74</v>
      </c>
      <c r="C21" t="s">
        <v>122</v>
      </c>
      <c r="D21" s="2"/>
      <c r="E21" s="2"/>
      <c r="F21" s="2">
        <v>1</v>
      </c>
      <c r="G21" s="4"/>
      <c r="H21" s="3"/>
      <c r="I21" s="4">
        <f>Pakiet2[[#This Row],[cena jednostkowa netto]]*(1+Pakiet2[[#This Row],[% stawki VAT]])</f>
        <v>0</v>
      </c>
      <c r="J21" s="4">
        <f>Pakiet2[[#This Row],[cena jednostkowa netto]]*Pakiet2[[#This Row],[sztuk]]</f>
        <v>0</v>
      </c>
      <c r="K21" s="4">
        <f>Pakiet2[[#This Row],[cena jednostkowa brutto]]*Pakiet2[[#This Row],[sztuk]]</f>
        <v>0</v>
      </c>
    </row>
    <row r="22" spans="1:11" x14ac:dyDescent="0.25">
      <c r="A22">
        <v>21</v>
      </c>
      <c r="B22" t="s">
        <v>74</v>
      </c>
      <c r="C22" t="s">
        <v>123</v>
      </c>
      <c r="D22" s="2">
        <v>702600</v>
      </c>
      <c r="E22" s="2" t="s">
        <v>124</v>
      </c>
      <c r="F22" s="2">
        <v>20</v>
      </c>
      <c r="G22" s="4"/>
      <c r="H22" s="3"/>
      <c r="I22" s="4">
        <f>Pakiet2[[#This Row],[cena jednostkowa netto]]*(1+Pakiet2[[#This Row],[% stawki VAT]])</f>
        <v>0</v>
      </c>
      <c r="J22" s="4">
        <f>Pakiet2[[#This Row],[cena jednostkowa netto]]*Pakiet2[[#This Row],[sztuk]]</f>
        <v>0</v>
      </c>
      <c r="K22" s="4">
        <f>Pakiet2[[#This Row],[cena jednostkowa brutto]]*Pakiet2[[#This Row],[sztuk]]</f>
        <v>0</v>
      </c>
    </row>
    <row r="23" spans="1:11" x14ac:dyDescent="0.25">
      <c r="A23">
        <v>22</v>
      </c>
      <c r="B23" t="s">
        <v>74</v>
      </c>
      <c r="C23" t="s">
        <v>125</v>
      </c>
      <c r="D23" s="2">
        <v>732032</v>
      </c>
      <c r="E23" s="2" t="s">
        <v>124</v>
      </c>
      <c r="F23" s="2">
        <v>8</v>
      </c>
      <c r="G23" s="4"/>
      <c r="H23" s="3"/>
      <c r="I23" s="4">
        <f>Pakiet2[[#This Row],[cena jednostkowa netto]]*(1+Pakiet2[[#This Row],[% stawki VAT]])</f>
        <v>0</v>
      </c>
      <c r="J23" s="4">
        <f>Pakiet2[[#This Row],[cena jednostkowa netto]]*Pakiet2[[#This Row],[sztuk]]</f>
        <v>0</v>
      </c>
      <c r="K23" s="4">
        <f>Pakiet2[[#This Row],[cena jednostkowa brutto]]*Pakiet2[[#This Row],[sztuk]]</f>
        <v>0</v>
      </c>
    </row>
    <row r="24" spans="1:11" x14ac:dyDescent="0.25">
      <c r="A24">
        <v>23</v>
      </c>
      <c r="B24" t="s">
        <v>74</v>
      </c>
      <c r="C24" t="s">
        <v>126</v>
      </c>
      <c r="D24" s="2" t="s">
        <v>127</v>
      </c>
      <c r="E24" s="2" t="s">
        <v>128</v>
      </c>
      <c r="F24" s="2">
        <v>5</v>
      </c>
      <c r="G24" s="4"/>
      <c r="H24" s="3"/>
      <c r="I24" s="4">
        <f>Pakiet2[[#This Row],[cena jednostkowa netto]]*(1+Pakiet2[[#This Row],[% stawki VAT]])</f>
        <v>0</v>
      </c>
      <c r="J24" s="4">
        <f>Pakiet2[[#This Row],[cena jednostkowa netto]]*Pakiet2[[#This Row],[sztuk]]</f>
        <v>0</v>
      </c>
      <c r="K24" s="4">
        <f>Pakiet2[[#This Row],[cena jednostkowa brutto]]*Pakiet2[[#This Row],[sztuk]]</f>
        <v>0</v>
      </c>
    </row>
    <row r="25" spans="1:11" x14ac:dyDescent="0.25">
      <c r="A25">
        <v>24</v>
      </c>
      <c r="B25" t="s">
        <v>74</v>
      </c>
      <c r="C25" t="s">
        <v>129</v>
      </c>
      <c r="D25" s="2"/>
      <c r="E25" s="2"/>
      <c r="F25" s="2">
        <v>7</v>
      </c>
      <c r="G25" s="4"/>
      <c r="H25" s="3"/>
      <c r="I25" s="4">
        <f>Pakiet2[[#This Row],[cena jednostkowa netto]]*(1+Pakiet2[[#This Row],[% stawki VAT]])</f>
        <v>0</v>
      </c>
      <c r="J25" s="4">
        <f>Pakiet2[[#This Row],[cena jednostkowa netto]]*Pakiet2[[#This Row],[sztuk]]</f>
        <v>0</v>
      </c>
      <c r="K25" s="4">
        <f>Pakiet2[[#This Row],[cena jednostkowa brutto]]*Pakiet2[[#This Row],[sztuk]]</f>
        <v>0</v>
      </c>
    </row>
    <row r="26" spans="1:11" x14ac:dyDescent="0.25">
      <c r="A26">
        <v>25</v>
      </c>
      <c r="B26" t="s">
        <v>74</v>
      </c>
      <c r="C26" t="s">
        <v>130</v>
      </c>
      <c r="D26" s="2"/>
      <c r="E26" s="2"/>
      <c r="F26" s="2">
        <v>10</v>
      </c>
      <c r="G26" s="4"/>
      <c r="H26" s="3"/>
      <c r="I26" s="4">
        <f>Pakiet2[[#This Row],[cena jednostkowa netto]]*(1+Pakiet2[[#This Row],[% stawki VAT]])</f>
        <v>0</v>
      </c>
      <c r="J26" s="4">
        <f>Pakiet2[[#This Row],[cena jednostkowa netto]]*Pakiet2[[#This Row],[sztuk]]</f>
        <v>0</v>
      </c>
      <c r="K26" s="4">
        <f>Pakiet2[[#This Row],[cena jednostkowa brutto]]*Pakiet2[[#This Row],[sztuk]]</f>
        <v>0</v>
      </c>
    </row>
    <row r="27" spans="1:11" x14ac:dyDescent="0.25">
      <c r="A27">
        <v>26</v>
      </c>
      <c r="B27" t="s">
        <v>74</v>
      </c>
      <c r="C27" t="s">
        <v>189</v>
      </c>
      <c r="D27" s="2"/>
      <c r="E27" s="2"/>
      <c r="F27" s="2">
        <v>1</v>
      </c>
      <c r="G27" s="4"/>
      <c r="H27" s="3"/>
      <c r="I27" s="4">
        <f>Pakiet2[[#This Row],[cena jednostkowa netto]]*(1+Pakiet2[[#This Row],[% stawki VAT]])</f>
        <v>0</v>
      </c>
      <c r="J27" s="4">
        <f>Pakiet2[[#This Row],[cena jednostkowa netto]]*Pakiet2[[#This Row],[sztuk]]</f>
        <v>0</v>
      </c>
      <c r="K27" s="4">
        <f>Pakiet2[[#This Row],[cena jednostkowa brutto]]*Pakiet2[[#This Row],[sztuk]]</f>
        <v>0</v>
      </c>
    </row>
    <row r="28" spans="1:11" x14ac:dyDescent="0.25">
      <c r="A28">
        <v>27</v>
      </c>
      <c r="B28" t="s">
        <v>74</v>
      </c>
      <c r="C28" t="s">
        <v>131</v>
      </c>
      <c r="D28" s="2" t="s">
        <v>132</v>
      </c>
      <c r="E28" s="2"/>
      <c r="F28" s="2">
        <v>8</v>
      </c>
      <c r="G28" s="4"/>
      <c r="H28" s="3"/>
      <c r="I28" s="4">
        <f>Pakiet2[[#This Row],[cena jednostkowa netto]]*(1+Pakiet2[[#This Row],[% stawki VAT]])</f>
        <v>0</v>
      </c>
      <c r="J28" s="4">
        <f>Pakiet2[[#This Row],[cena jednostkowa netto]]*Pakiet2[[#This Row],[sztuk]]</f>
        <v>0</v>
      </c>
      <c r="K28" s="4">
        <f>Pakiet2[[#This Row],[cena jednostkowa brutto]]*Pakiet2[[#This Row],[sztuk]]</f>
        <v>0</v>
      </c>
    </row>
    <row r="29" spans="1:11" x14ac:dyDescent="0.25">
      <c r="A29">
        <v>28</v>
      </c>
      <c r="B29" t="s">
        <v>74</v>
      </c>
      <c r="C29" t="s">
        <v>160</v>
      </c>
      <c r="D29" s="2">
        <v>80850086</v>
      </c>
      <c r="E29" s="2" t="s">
        <v>161</v>
      </c>
      <c r="F29" s="2">
        <v>4</v>
      </c>
      <c r="G29" s="4"/>
      <c r="H29" s="3"/>
      <c r="I29" s="4">
        <f>Pakiet2[[#This Row],[cena jednostkowa netto]]*(1+Pakiet2[[#This Row],[% stawki VAT]])</f>
        <v>0</v>
      </c>
      <c r="J29" s="4">
        <f>Pakiet2[[#This Row],[cena jednostkowa netto]]*Pakiet2[[#This Row],[sztuk]]</f>
        <v>0</v>
      </c>
      <c r="K29" s="4">
        <f>Pakiet2[[#This Row],[cena jednostkowa brutto]]*Pakiet2[[#This Row],[sztuk]]</f>
        <v>0</v>
      </c>
    </row>
    <row r="30" spans="1:11" x14ac:dyDescent="0.25">
      <c r="A30">
        <v>29</v>
      </c>
      <c r="B30" t="s">
        <v>74</v>
      </c>
      <c r="C30" t="s">
        <v>133</v>
      </c>
      <c r="D30" s="2"/>
      <c r="E30" s="2"/>
      <c r="F30" s="2">
        <v>6</v>
      </c>
      <c r="G30" s="4"/>
      <c r="H30" s="3"/>
      <c r="I30" s="4">
        <f>Pakiet2[[#This Row],[cena jednostkowa netto]]*(1+Pakiet2[[#This Row],[% stawki VAT]])</f>
        <v>0</v>
      </c>
      <c r="J30" s="4">
        <f>Pakiet2[[#This Row],[cena jednostkowa netto]]*Pakiet2[[#This Row],[sztuk]]</f>
        <v>0</v>
      </c>
      <c r="K30" s="4">
        <f>Pakiet2[[#This Row],[cena jednostkowa brutto]]*Pakiet2[[#This Row],[sztuk]]</f>
        <v>0</v>
      </c>
    </row>
    <row r="31" spans="1:11" x14ac:dyDescent="0.25">
      <c r="A31">
        <v>30</v>
      </c>
      <c r="B31" t="s">
        <v>74</v>
      </c>
      <c r="C31" t="s">
        <v>134</v>
      </c>
      <c r="D31" s="2" t="s">
        <v>135</v>
      </c>
      <c r="E31" s="2" t="s">
        <v>128</v>
      </c>
      <c r="F31" s="2">
        <v>5</v>
      </c>
      <c r="G31" s="4"/>
      <c r="H31" s="3"/>
      <c r="I31" s="4">
        <f>Pakiet2[[#This Row],[cena jednostkowa netto]]*(1+Pakiet2[[#This Row],[% stawki VAT]])</f>
        <v>0</v>
      </c>
      <c r="J31" s="4">
        <f>Pakiet2[[#This Row],[cena jednostkowa netto]]*Pakiet2[[#This Row],[sztuk]]</f>
        <v>0</v>
      </c>
      <c r="K31" s="4">
        <f>Pakiet2[[#This Row],[cena jednostkowa brutto]]*Pakiet2[[#This Row],[sztuk]]</f>
        <v>0</v>
      </c>
    </row>
    <row r="32" spans="1:11" x14ac:dyDescent="0.25">
      <c r="A32">
        <v>31</v>
      </c>
      <c r="B32" t="s">
        <v>74</v>
      </c>
      <c r="C32" t="s">
        <v>136</v>
      </c>
      <c r="D32" s="2"/>
      <c r="E32" s="2"/>
      <c r="F32" s="2">
        <v>30</v>
      </c>
      <c r="G32" s="4"/>
      <c r="H32" s="3"/>
      <c r="I32" s="4">
        <f>Pakiet2[[#This Row],[cena jednostkowa netto]]*(1+Pakiet2[[#This Row],[% stawki VAT]])</f>
        <v>0</v>
      </c>
      <c r="J32" s="4">
        <f>Pakiet2[[#This Row],[cena jednostkowa netto]]*Pakiet2[[#This Row],[sztuk]]</f>
        <v>0</v>
      </c>
      <c r="K32" s="4">
        <f>Pakiet2[[#This Row],[cena jednostkowa brutto]]*Pakiet2[[#This Row],[sztuk]]</f>
        <v>0</v>
      </c>
    </row>
    <row r="33" spans="1:11" x14ac:dyDescent="0.25">
      <c r="A33">
        <v>32</v>
      </c>
      <c r="B33" t="s">
        <v>74</v>
      </c>
      <c r="C33" t="s">
        <v>137</v>
      </c>
      <c r="D33" s="2" t="s">
        <v>138</v>
      </c>
      <c r="E33" s="2" t="s">
        <v>14</v>
      </c>
      <c r="F33" s="2">
        <v>1</v>
      </c>
      <c r="G33" s="4"/>
      <c r="H33" s="3"/>
      <c r="I33" s="4">
        <f>Pakiet2[[#This Row],[cena jednostkowa netto]]*(1+Pakiet2[[#This Row],[% stawki VAT]])</f>
        <v>0</v>
      </c>
      <c r="J33" s="4">
        <f>Pakiet2[[#This Row],[cena jednostkowa netto]]*Pakiet2[[#This Row],[sztuk]]</f>
        <v>0</v>
      </c>
      <c r="K33" s="4">
        <f>Pakiet2[[#This Row],[cena jednostkowa brutto]]*Pakiet2[[#This Row],[sztuk]]</f>
        <v>0</v>
      </c>
    </row>
    <row r="34" spans="1:11" x14ac:dyDescent="0.25">
      <c r="A34">
        <v>33</v>
      </c>
      <c r="B34" t="s">
        <v>74</v>
      </c>
      <c r="C34" t="s">
        <v>139</v>
      </c>
      <c r="D34" s="2"/>
      <c r="E34" s="2"/>
      <c r="F34" s="2">
        <v>20</v>
      </c>
      <c r="G34" s="4"/>
      <c r="H34" s="3"/>
      <c r="I34" s="4">
        <f>Pakiet2[[#This Row],[cena jednostkowa netto]]*(1+Pakiet2[[#This Row],[% stawki VAT]])</f>
        <v>0</v>
      </c>
      <c r="J34" s="4">
        <f>Pakiet2[[#This Row],[cena jednostkowa netto]]*Pakiet2[[#This Row],[sztuk]]</f>
        <v>0</v>
      </c>
      <c r="K34" s="4">
        <f>Pakiet2[[#This Row],[cena jednostkowa brutto]]*Pakiet2[[#This Row],[sztuk]]</f>
        <v>0</v>
      </c>
    </row>
    <row r="35" spans="1:11" x14ac:dyDescent="0.25">
      <c r="A35">
        <v>34</v>
      </c>
      <c r="B35" t="s">
        <v>74</v>
      </c>
      <c r="C35" t="s">
        <v>140</v>
      </c>
      <c r="D35" s="2"/>
      <c r="E35" s="2"/>
      <c r="F35" s="2">
        <v>20</v>
      </c>
      <c r="G35" s="4"/>
      <c r="H35" s="3"/>
      <c r="I35" s="4">
        <f>Pakiet2[[#This Row],[cena jednostkowa netto]]*(1+Pakiet2[[#This Row],[% stawki VAT]])</f>
        <v>0</v>
      </c>
      <c r="J35" s="4">
        <f>Pakiet2[[#This Row],[cena jednostkowa netto]]*Pakiet2[[#This Row],[sztuk]]</f>
        <v>0</v>
      </c>
      <c r="K35" s="4">
        <f>Pakiet2[[#This Row],[cena jednostkowa brutto]]*Pakiet2[[#This Row],[sztuk]]</f>
        <v>0</v>
      </c>
    </row>
    <row r="36" spans="1:11" x14ac:dyDescent="0.25">
      <c r="B36" t="s">
        <v>23</v>
      </c>
      <c r="I36" s="6">
        <f>SUBTOTAL(109,Pakiet2[cena jednostkowa brutto])</f>
        <v>0</v>
      </c>
      <c r="J36" s="6">
        <f>SUBTOTAL(109,Pakiet2[wartość netto])</f>
        <v>0</v>
      </c>
      <c r="K36" s="6">
        <f>SUBTOTAL(109,Pakiet2[wartość brutto])</f>
        <v>0</v>
      </c>
    </row>
  </sheetData>
  <pageMargins left="0.70866141732283472" right="0.70866141732283472" top="0.74803149606299213" bottom="0.74803149606299213" header="0.31496062992125984" footer="0.31496062992125984"/>
  <pageSetup paperSize="9" scale="61" fitToHeight="0" orientation="landscape" verticalDpi="300" r:id="rId1"/>
  <headerFooter>
    <oddHeader>&amp;L&amp;14Załącznik nr 2&amp;C&amp;18Formularz cenowy&amp;R&amp;14ZZP/ZS/D/81/2022
Pakiet 2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zoomScaleNormal="100" workbookViewId="0">
      <selection activeCell="A2" sqref="A2"/>
    </sheetView>
  </sheetViews>
  <sheetFormatPr defaultRowHeight="15" x14ac:dyDescent="0.25"/>
  <cols>
    <col min="1" max="1" width="7.140625" customWidth="1"/>
    <col min="2" max="2" width="8.85546875" bestFit="1" customWidth="1"/>
    <col min="3" max="3" width="81.140625" bestFit="1" customWidth="1"/>
    <col min="4" max="4" width="15.85546875" bestFit="1" customWidth="1"/>
    <col min="5" max="5" width="12.42578125" bestFit="1" customWidth="1"/>
    <col min="6" max="6" width="7.85546875" bestFit="1" customWidth="1"/>
    <col min="7" max="11" width="15.85546875" customWidth="1"/>
  </cols>
  <sheetData>
    <row r="1" spans="1:11" ht="45" x14ac:dyDescent="0.25">
      <c r="A1" t="s">
        <v>73</v>
      </c>
      <c r="B1" s="1" t="s">
        <v>182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18</v>
      </c>
      <c r="H1" s="1" t="s">
        <v>4</v>
      </c>
      <c r="I1" s="1" t="s">
        <v>19</v>
      </c>
      <c r="J1" s="1" t="s">
        <v>20</v>
      </c>
      <c r="K1" s="1" t="s">
        <v>21</v>
      </c>
    </row>
    <row r="2" spans="1:11" x14ac:dyDescent="0.25">
      <c r="A2">
        <v>1</v>
      </c>
      <c r="B2" t="s">
        <v>104</v>
      </c>
      <c r="C2" t="s">
        <v>105</v>
      </c>
      <c r="D2" s="2" t="s">
        <v>106</v>
      </c>
      <c r="E2" s="2" t="s">
        <v>107</v>
      </c>
      <c r="F2" s="2">
        <v>15</v>
      </c>
      <c r="G2" s="4"/>
      <c r="H2" s="3"/>
      <c r="I2" s="5">
        <f>Pakiet3[[#This Row],[cena jednostkowa netto]]*(1+Pakiet3[[#This Row],[% stawki VAT]])</f>
        <v>0</v>
      </c>
      <c r="J2" s="5">
        <f>Pakiet3[[#This Row],[cena jednostkowa netto]]*Pakiet3[[#This Row],[sztuk]]</f>
        <v>0</v>
      </c>
      <c r="K2" s="5">
        <f>Pakiet3[[#This Row],[cena jednostkowa brutto]]*Pakiet3[[#This Row],[sztuk]]</f>
        <v>0</v>
      </c>
    </row>
    <row r="3" spans="1:11" x14ac:dyDescent="0.25">
      <c r="A3">
        <v>2</v>
      </c>
      <c r="B3" t="s">
        <v>104</v>
      </c>
      <c r="C3" t="s">
        <v>108</v>
      </c>
      <c r="D3" s="2" t="s">
        <v>109</v>
      </c>
      <c r="E3" s="2" t="s">
        <v>107</v>
      </c>
      <c r="F3" s="2">
        <v>10</v>
      </c>
      <c r="G3" s="4"/>
      <c r="H3" s="3"/>
      <c r="I3" s="4">
        <f>Pakiet3[[#This Row],[cena jednostkowa netto]]*(1+Pakiet3[[#This Row],[% stawki VAT]])</f>
        <v>0</v>
      </c>
      <c r="J3" s="4">
        <f>Pakiet3[[#This Row],[cena jednostkowa netto]]*Pakiet3[[#This Row],[sztuk]]</f>
        <v>0</v>
      </c>
      <c r="K3" s="4">
        <f>Pakiet3[[#This Row],[cena jednostkowa brutto]]*Pakiet3[[#This Row],[sztuk]]</f>
        <v>0</v>
      </c>
    </row>
    <row r="4" spans="1:11" x14ac:dyDescent="0.25">
      <c r="A4">
        <v>3</v>
      </c>
      <c r="B4" t="s">
        <v>104</v>
      </c>
      <c r="C4" t="s">
        <v>110</v>
      </c>
      <c r="D4" s="2" t="s">
        <v>111</v>
      </c>
      <c r="E4" s="2" t="s">
        <v>107</v>
      </c>
      <c r="F4" s="2">
        <v>3</v>
      </c>
      <c r="G4" s="4"/>
      <c r="H4" s="3"/>
      <c r="I4" s="4">
        <f>Pakiet3[[#This Row],[cena jednostkowa netto]]*(1+Pakiet3[[#This Row],[% stawki VAT]])</f>
        <v>0</v>
      </c>
      <c r="J4" s="4">
        <f>Pakiet3[[#This Row],[cena jednostkowa netto]]*Pakiet3[[#This Row],[sztuk]]</f>
        <v>0</v>
      </c>
      <c r="K4" s="4">
        <f>Pakiet3[[#This Row],[cena jednostkowa brutto]]*Pakiet3[[#This Row],[sztuk]]</f>
        <v>0</v>
      </c>
    </row>
    <row r="5" spans="1:11" x14ac:dyDescent="0.25">
      <c r="A5">
        <v>4</v>
      </c>
      <c r="B5" t="s">
        <v>104</v>
      </c>
      <c r="C5" t="s">
        <v>112</v>
      </c>
      <c r="D5" s="2" t="s">
        <v>113</v>
      </c>
      <c r="E5" s="2" t="s">
        <v>107</v>
      </c>
      <c r="F5" s="2">
        <v>4</v>
      </c>
      <c r="G5" s="4"/>
      <c r="H5" s="3"/>
      <c r="I5" s="4">
        <f>Pakiet3[[#This Row],[cena jednostkowa netto]]*(1+Pakiet3[[#This Row],[% stawki VAT]])</f>
        <v>0</v>
      </c>
      <c r="J5" s="4">
        <f>Pakiet3[[#This Row],[cena jednostkowa netto]]*Pakiet3[[#This Row],[sztuk]]</f>
        <v>0</v>
      </c>
      <c r="K5" s="4">
        <f>Pakiet3[[#This Row],[cena jednostkowa brutto]]*Pakiet3[[#This Row],[sztuk]]</f>
        <v>0</v>
      </c>
    </row>
    <row r="6" spans="1:11" x14ac:dyDescent="0.25">
      <c r="A6">
        <v>5</v>
      </c>
      <c r="B6" t="s">
        <v>104</v>
      </c>
      <c r="C6" t="s">
        <v>114</v>
      </c>
      <c r="D6" s="2" t="s">
        <v>115</v>
      </c>
      <c r="E6" s="2" t="s">
        <v>107</v>
      </c>
      <c r="F6" s="2">
        <v>16</v>
      </c>
      <c r="G6" s="4"/>
      <c r="H6" s="3"/>
      <c r="I6" s="4">
        <f>Pakiet3[[#This Row],[cena jednostkowa netto]]*(1+Pakiet3[[#This Row],[% stawki VAT]])</f>
        <v>0</v>
      </c>
      <c r="J6" s="4">
        <f>Pakiet3[[#This Row],[cena jednostkowa netto]]*Pakiet3[[#This Row],[sztuk]]</f>
        <v>0</v>
      </c>
      <c r="K6" s="4">
        <f>Pakiet3[[#This Row],[cena jednostkowa brutto]]*Pakiet3[[#This Row],[sztuk]]</f>
        <v>0</v>
      </c>
    </row>
    <row r="7" spans="1:11" x14ac:dyDescent="0.25">
      <c r="A7">
        <v>6</v>
      </c>
      <c r="B7" t="s">
        <v>104</v>
      </c>
      <c r="C7" t="s">
        <v>116</v>
      </c>
      <c r="D7" s="2" t="s">
        <v>117</v>
      </c>
      <c r="E7" s="2" t="s">
        <v>107</v>
      </c>
      <c r="F7" s="2">
        <v>4</v>
      </c>
      <c r="G7" s="4"/>
      <c r="H7" s="3"/>
      <c r="I7" s="4">
        <f>Pakiet3[[#This Row],[cena jednostkowa netto]]*(1+Pakiet3[[#This Row],[% stawki VAT]])</f>
        <v>0</v>
      </c>
      <c r="J7" s="4">
        <f>Pakiet3[[#This Row],[cena jednostkowa netto]]*Pakiet3[[#This Row],[sztuk]]</f>
        <v>0</v>
      </c>
      <c r="K7" s="4">
        <f>Pakiet3[[#This Row],[cena jednostkowa brutto]]*Pakiet3[[#This Row],[sztuk]]</f>
        <v>0</v>
      </c>
    </row>
    <row r="8" spans="1:11" x14ac:dyDescent="0.25">
      <c r="B8" t="s">
        <v>23</v>
      </c>
      <c r="I8" s="6">
        <f>SUBTOTAL(109,Pakiet3[cena jednostkowa brutto])</f>
        <v>0</v>
      </c>
      <c r="J8" s="6">
        <f>SUBTOTAL(109,Pakiet3[wartość netto])</f>
        <v>0</v>
      </c>
      <c r="K8" s="6">
        <f>SUBTOTAL(109,Pakiet3[wartość brutto])</f>
        <v>0</v>
      </c>
    </row>
  </sheetData>
  <pageMargins left="0.70866141732283472" right="0.70866141732283472" top="0.74803149606299213" bottom="0.74803149606299213" header="0.31496062992125984" footer="0.31496062992125984"/>
  <pageSetup paperSize="9" scale="61" fitToHeight="0" orientation="landscape" verticalDpi="300" r:id="rId1"/>
  <headerFooter>
    <oddHeader>&amp;L&amp;14Załącznik nr 2&amp;C&amp;18Formularz cenowy&amp;R&amp;14ZZP/ZS/D/81/2022
Pakiet 3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9"/>
  <sheetViews>
    <sheetView zoomScaleNormal="100" workbookViewId="0">
      <selection activeCell="K28" sqref="K28"/>
    </sheetView>
  </sheetViews>
  <sheetFormatPr defaultRowHeight="15" x14ac:dyDescent="0.25"/>
  <cols>
    <col min="1" max="1" width="7.140625" customWidth="1"/>
    <col min="2" max="2" width="8.85546875" bestFit="1" customWidth="1"/>
    <col min="3" max="3" width="81.140625" bestFit="1" customWidth="1"/>
    <col min="4" max="4" width="15.85546875" bestFit="1" customWidth="1"/>
    <col min="5" max="5" width="12.42578125" bestFit="1" customWidth="1"/>
    <col min="6" max="6" width="7.85546875" bestFit="1" customWidth="1"/>
    <col min="7" max="11" width="15.85546875" customWidth="1"/>
  </cols>
  <sheetData>
    <row r="2" spans="1:11" ht="45" x14ac:dyDescent="0.25">
      <c r="A2" t="s">
        <v>73</v>
      </c>
      <c r="B2" s="1" t="s">
        <v>182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18</v>
      </c>
      <c r="H2" s="1" t="s">
        <v>4</v>
      </c>
      <c r="I2" s="1" t="s">
        <v>19</v>
      </c>
      <c r="J2" s="1" t="s">
        <v>20</v>
      </c>
      <c r="K2" s="1" t="s">
        <v>21</v>
      </c>
    </row>
    <row r="3" spans="1:11" x14ac:dyDescent="0.25">
      <c r="A3">
        <v>1</v>
      </c>
      <c r="B3" t="s">
        <v>190</v>
      </c>
      <c r="C3" t="s">
        <v>191</v>
      </c>
      <c r="D3" s="2"/>
      <c r="E3" s="2"/>
      <c r="F3" s="2">
        <v>1</v>
      </c>
      <c r="G3" s="4"/>
      <c r="H3" s="3"/>
      <c r="I3" s="5">
        <f>Pakiet5[[#This Row],[cena jednostkowa netto]]*(1+Pakiet5[[#This Row],[% stawki VAT]])</f>
        <v>0</v>
      </c>
      <c r="J3" s="5">
        <f>Pakiet5[[#This Row],[cena jednostkowa netto]]*Pakiet5[[#This Row],[sztuk]]</f>
        <v>0</v>
      </c>
      <c r="K3" s="5">
        <f>Pakiet5[[#This Row],[cena jednostkowa brutto]]*Pakiet5[[#This Row],[sztuk]]</f>
        <v>0</v>
      </c>
    </row>
    <row r="4" spans="1:11" x14ac:dyDescent="0.25">
      <c r="A4">
        <v>2</v>
      </c>
      <c r="B4" t="s">
        <v>190</v>
      </c>
      <c r="C4" t="s">
        <v>192</v>
      </c>
      <c r="D4" s="2"/>
      <c r="E4" s="2"/>
      <c r="F4" s="2">
        <v>4</v>
      </c>
      <c r="G4" s="4"/>
      <c r="H4" s="3"/>
      <c r="I4" s="4">
        <f>Pakiet5[[#This Row],[cena jednostkowa netto]]*(1+Pakiet5[[#This Row],[% stawki VAT]])</f>
        <v>0</v>
      </c>
      <c r="J4" s="4">
        <f>Pakiet5[[#This Row],[cena jednostkowa netto]]*Pakiet5[[#This Row],[sztuk]]</f>
        <v>0</v>
      </c>
      <c r="K4" s="4">
        <f>Pakiet5[[#This Row],[cena jednostkowa brutto]]*Pakiet5[[#This Row],[sztuk]]</f>
        <v>0</v>
      </c>
    </row>
    <row r="5" spans="1:11" x14ac:dyDescent="0.25">
      <c r="A5">
        <v>3</v>
      </c>
      <c r="B5" t="s">
        <v>190</v>
      </c>
      <c r="C5" t="s">
        <v>193</v>
      </c>
      <c r="D5" s="2"/>
      <c r="E5" s="2"/>
      <c r="F5" s="2">
        <v>4</v>
      </c>
      <c r="G5" s="4"/>
      <c r="H5" s="3"/>
      <c r="I5" s="4">
        <f>Pakiet5[[#This Row],[cena jednostkowa netto]]*(1+Pakiet5[[#This Row],[% stawki VAT]])</f>
        <v>0</v>
      </c>
      <c r="J5" s="4">
        <f>Pakiet5[[#This Row],[cena jednostkowa netto]]*Pakiet5[[#This Row],[sztuk]]</f>
        <v>0</v>
      </c>
      <c r="K5" s="4">
        <f>Pakiet5[[#This Row],[cena jednostkowa brutto]]*Pakiet5[[#This Row],[sztuk]]</f>
        <v>0</v>
      </c>
    </row>
    <row r="6" spans="1:11" x14ac:dyDescent="0.25">
      <c r="A6">
        <v>4</v>
      </c>
      <c r="B6" t="s">
        <v>190</v>
      </c>
      <c r="C6" t="s">
        <v>194</v>
      </c>
      <c r="D6" s="2"/>
      <c r="E6" s="2"/>
      <c r="F6" s="2">
        <v>4</v>
      </c>
      <c r="G6" s="4"/>
      <c r="H6" s="3"/>
      <c r="I6" s="4">
        <f>Pakiet5[[#This Row],[cena jednostkowa netto]]*(1+Pakiet5[[#This Row],[% stawki VAT]])</f>
        <v>0</v>
      </c>
      <c r="J6" s="4">
        <f>Pakiet5[[#This Row],[cena jednostkowa netto]]*Pakiet5[[#This Row],[sztuk]]</f>
        <v>0</v>
      </c>
      <c r="K6" s="4">
        <f>Pakiet5[[#This Row],[cena jednostkowa brutto]]*Pakiet5[[#This Row],[sztuk]]</f>
        <v>0</v>
      </c>
    </row>
    <row r="7" spans="1:11" x14ac:dyDescent="0.25">
      <c r="A7">
        <v>5</v>
      </c>
      <c r="B7" t="s">
        <v>190</v>
      </c>
      <c r="C7" t="s">
        <v>195</v>
      </c>
      <c r="D7" s="2"/>
      <c r="E7" s="2"/>
      <c r="F7" s="2">
        <v>1</v>
      </c>
      <c r="G7" s="4"/>
      <c r="H7" s="3"/>
      <c r="I7" s="4">
        <f>Pakiet5[[#This Row],[cena jednostkowa netto]]*(1+Pakiet5[[#This Row],[% stawki VAT]])</f>
        <v>0</v>
      </c>
      <c r="J7" s="4">
        <f>Pakiet5[[#This Row],[cena jednostkowa netto]]*Pakiet5[[#This Row],[sztuk]]</f>
        <v>0</v>
      </c>
      <c r="K7" s="4">
        <f>Pakiet5[[#This Row],[cena jednostkowa brutto]]*Pakiet5[[#This Row],[sztuk]]</f>
        <v>0</v>
      </c>
    </row>
    <row r="8" spans="1:11" x14ac:dyDescent="0.25">
      <c r="A8">
        <v>6</v>
      </c>
      <c r="B8" t="s">
        <v>190</v>
      </c>
      <c r="C8" t="s">
        <v>196</v>
      </c>
      <c r="D8" s="2"/>
      <c r="E8" s="2"/>
      <c r="F8" s="2">
        <v>1</v>
      </c>
      <c r="G8" s="4"/>
      <c r="H8" s="3"/>
      <c r="I8" s="4">
        <f>Pakiet5[[#This Row],[cena jednostkowa netto]]*(1+Pakiet5[[#This Row],[% stawki VAT]])</f>
        <v>0</v>
      </c>
      <c r="J8" s="4">
        <f>Pakiet5[[#This Row],[cena jednostkowa netto]]*Pakiet5[[#This Row],[sztuk]]</f>
        <v>0</v>
      </c>
      <c r="K8" s="4">
        <f>Pakiet5[[#This Row],[cena jednostkowa brutto]]*Pakiet5[[#This Row],[sztuk]]</f>
        <v>0</v>
      </c>
    </row>
    <row r="9" spans="1:11" x14ac:dyDescent="0.25">
      <c r="B9" t="s">
        <v>23</v>
      </c>
      <c r="I9" s="6">
        <f>SUBTOTAL(109,Pakiet5[cena jednostkowa brutto])</f>
        <v>0</v>
      </c>
      <c r="J9" s="6">
        <f>SUBTOTAL(109,Pakiet5[wartość netto])</f>
        <v>0</v>
      </c>
      <c r="K9" s="6">
        <f>SUBTOTAL(109,Pakiet5[wartość brutto])</f>
        <v>0</v>
      </c>
    </row>
  </sheetData>
  <pageMargins left="0.70866141732283472" right="0.70866141732283472" top="0.74803149606299213" bottom="0.74803149606299213" header="0.31496062992125984" footer="0.31496062992125984"/>
  <pageSetup paperSize="9" scale="61" fitToHeight="0" orientation="landscape" verticalDpi="300" r:id="rId1"/>
  <headerFooter>
    <oddHeader>&amp;L&amp;14Załącznik nr 2&amp;C&amp;18Formularz cenowy&amp;R&amp;14ZZP/ZS/D/81/2022
Pakiet 4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4 9 8 f 0 7 c a - a a e c - 4 8 3 b - 8 8 3 d - 4 2 e 7 3 8 4 d 3 d 1 e "   s q m i d = " 0 e 3 3 5 9 d 5 - d 4 e b - 4 d f b - b 1 d b - 3 8 b 6 9 e 6 7 d b 6 9 "   x m l n s = " h t t p : / / s c h e m a s . m i c r o s o f t . c o m / D a t a M a s h u p " > A A A A A N c E A A B Q S w M E F A A C A A g A n U F f V d 6 h a P 6 j A A A A 9 g A A A B I A H A B D b 2 5 m a W c v U G F j a 2 F n Z S 5 4 b W w g o h g A K K A U A A A A A A A A A A A A A A A A A A A A A A A A A A A A h Y 8 x D o I w G I W v Q r r T l r I o + S m D K y Q k J s a 1 K R U a o R B a L H d z 8 E h e Q Y y i b o 7 v e 9 / w 3 v 1 6 g 2 z u 2 u C i R q t 7 k 6 I I U x Q o I / t K m z p F k z u F G 5 R x K I U 8 i 1 o F i 2 x s M t s q R Y 1 z Q 0 K I 9 x 7 7 G P d j T R i l E T k W + V 4 2 q h P o I + v / c q i N d c J I h T g c X m M 4 w x H d 4 p g y T I G s E A p t v g J b 9 j 7 b H w i 7 q X X T q P j Q h m U O Z I 1 A 3 h / 4 A 1 B L A w Q U A A I A C A C d Q V 9 V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n U F f V c S q + g z b A Q A A p R E A A B M A H A B G b 3 J t d W x h c y 9 T Z W N 0 a W 9 u M S 5 t I K I Y A C i g F A A A A A A A A A A A A A A A A A A A A A A A A A A A A O 2 S z 2 r b Q B D G 7 4 a 8 w 7 K 9 y C B E n X 8 9 F B 9 K 0 o B p I S F O C d Q y Y a 2 d J t t d z 5 r d V W U p 5 N J L n 6 H k M X r q u f F 7 d S 2 F q E 0 J l O p S w w r B r o a Z + b 4 Z / S x k T m g k 4 + Y c v O z 1 7 B U z w M k J k w L c g A y J A r f V I / 5 Z f T c / v v H V Z + 2 D r 5 c Z q O R c G z n T W k Z H Q k F y o N E B O h v R N L X m k 2 K z 9 E i Y O U t H 4 + P 0 + Y u L h a n A M X M p 0 h m r 2 D H P q h J R S J E s l V 3 S f k w w V y o m z u T Q j x t J 1 2 Z d n L G Z A i / 9 Y O N 6 M n I w H 9 J f k m j 8 R i A f 0 j q X T m 8 m h 8 y x 6 X 2 z Z / T E O / g g l D O 6 Y K h J I c D Y C q h v W h c k Y 1 B + E a e 6 s N E f y j E B l l 2 R a M K k K w s s p 7 6 K O i Z p n z D k P r 6 o N 1 a H m + W R A e 3 3 H 7 T f 2 R z F 3 V e n i U A E I r X K 5 1 g + 1 j 6 o w z Z 6 0 m t 8 T R s h G h O K r C p Y f T F E + k m V v t R F u Q 4 s j O Z 5 5 v / G + s N W L p f 0 p v V y q P m 6 p 1 8 V S N t a e M X 5 y I e W j Y n o S c + + 5 d t F 4 o + B f 9 u u 7 + c C 0 F O k 1 4 n w E f X q 9 u 7 L f V E r c g r a c D D t o L + b 8 f M 1 v f 9 9 z K 2 e w L / y 9 J j 2 7 U B 7 B 9 q 3 A + 0 b R f t O o L 0 D 7 T u B 9 o 2 i f T f Q 3 o H 2 3 U D 7 R t G + F 2 j v Q P t e o H 2 j a N 8 P t H e g f T / Q / n / T / h N Q S w E C L Q A U A A I A C A C d Q V 9 V 3 q F o / q M A A A D 2 A A A A E g A A A A A A A A A A A A A A A A A A A A A A Q 2 9 u Z m l n L 1 B h Y 2 t h Z 2 U u e G 1 s U E s B A i 0 A F A A C A A g A n U F f V V N y O C y b A A A A 4 Q A A A B M A A A A A A A A A A A A A A A A A 7 w A A A F t D b 2 5 0 Z W 5 0 X 1 R 5 c G V z X S 5 4 b W x Q S w E C L Q A U A A I A C A C d Q V 9 V x K r 6 D N s B A A C l E Q A A E w A A A A A A A A A A A A A A A A D X A Q A A R m 9 y b X V s Y X M v U 2 V j d G l v b j E u b V B L B Q Y A A A A A A w A D A M I A A A D /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J S A A A A A A A A K d I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Q Y W t p Z X Q x P C 9 J d G V t U G F 0 a D 4 8 L 0 l 0 Z W 1 M b 2 N h d G l v b j 4 8 U 3 R h Y m x l R W 5 0 c m l l c z 4 8 R W 5 0 c n k g V H l w Z T 0 i R m l s b E N v d W 5 0 I i B W Y W x 1 Z T 0 i b D c 0 I i A v P j x F b n R y e S B U e X B l P S J C d W Z m Z X J O Z X h 0 U m V m c m V z a C I g V m F s d W U 9 I m w x I i A v P j x F b n R y e S B U e X B l P S J G a W x s R X J y b 3 J D b 2 R l I i B W Y W x 1 Z T 0 i c 1 V u a 2 5 v d 2 4 i I C 8 + P E V u d H J 5 I F R 5 c G U 9 I k Z p b G x F b m F i b G V k I i B W Y W x 1 Z T 0 i b D E i I C 8 + P E V u d H J 5 I F R 5 c G U 9 I k Z p b G x F c n J v c k N v d W 5 0 I i B W Y W x 1 Z T 0 i b D A i I C 8 + P E V u d H J 5 I F R 5 c G U 9 I k Z p b G x M Y X N 0 V X B k Y X R l Z C I g V m F s d W U 9 I m Q y M D I y L T E w L T M x V D A 3 O j E y O j U 4 L j I z M j k w M j B a I i A v P j x F b n R y e S B U e X B l P S J G a W x s Q 2 9 s d W 1 u V H l w Z X M i I F Z h b H V l P S J z Q l F B Q U F B Q U E i I C 8 + P E V u d H J 5 I F R 5 c G U 9 I k Z p b G x l Z E N v b X B s Z X R l U m V z d W x 0 V G 9 X b 3 J r c 2 h l Z X Q i I F Z h b H V l P S J s M S I g L z 4 8 R W 5 0 c n k g V H l w Z T 0 i R m l s b E N v b H V t b k 5 h b W V z I i B W Y W x 1 Z T 0 i c 1 s m c X V v d D t M c C 4 m c X V v d D s s J n F 1 b 3 Q 7 c G F r a W V 0 J n F 1 b 3 Q 7 L C Z x d W 9 0 O 2 5 h e n d h J n F 1 b 3 Q 7 L C Z x d W 9 0 O 2 5 y I G t h d G F s b 2 d v d 3 k m c X V v d D s s J n F 1 b 3 Q 7 c H J v Z H V j Z W 5 0 J n F 1 b 3 Q 7 L C Z x d W 9 0 O 3 N 6 d H V r J n F 1 b 3 Q 7 X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N k N 2 E w Z j c 2 Y i 0 1 Z j I x L T Q y M G Y t O D M 4 Z i 0 z Y W N l M G Q w M z A 2 Y T g i I C 8 + P E V u d H J 5 I F R 5 c G U 9 I k Z p b G x T d G F 0 d X M i I F Z h b H V l P S J z Q 2 9 t c G x l d G U i I C 8 + P E V u d H J 5 I F R 5 c G U 9 I l J l c 3 V s d F R 5 c G U i I F Z h b H V l P S J z V G F i b G U i I C 8 + P E V u d H J 5 I F R 5 c G U 9 I k 5 h d m l n Y X R p b 2 5 T d G V w T m F t Z S I g V m F s d W U 9 I n N O Y X d p Z 2 F j a m E i I C 8 + P E V u d H J 5 I F R 5 c G U 9 I k Z p b G x P Y m p l Y 3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B h a 2 l l d D F f M i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Y W t p Z X Q x L 0 R v Z G F u b y B p b m R l a 3 M u e 0 x w L i w 1 f S Z x d W 9 0 O y w m c X V v d D t T Z W N 0 a W 9 u M S 9 Q Y W t p Z X Q x L 0 R v Z G F u b y B p b m R l a 3 M u e 3 B h a 2 l l d C w w f S Z x d W 9 0 O y w m c X V v d D t T Z W N 0 a W 9 u M S 9 Q Y W t p Z X Q x L 0 R v Z G F u b y B p b m R l a 3 M u e 2 5 h e n d h L D F 9 J n F 1 b 3 Q 7 L C Z x d W 9 0 O 1 N l Y 3 R p b 2 4 x L 1 B h a 2 l l d D E v R G 9 k Y W 5 v I G l u Z G V r c y 5 7 b n I g a 2 F 0 Y W x v Z 2 9 3 e S w y f S Z x d W 9 0 O y w m c X V v d D t T Z W N 0 a W 9 u M S 9 Q Y W t p Z X Q x L 0 R v Z G F u b y B p b m R l a 3 M u e 3 B y b 2 R 1 Y 2 V u d C w z f S Z x d W 9 0 O y w m c X V v d D t T Z W N 0 a W 9 u M S 9 Q Y W t p Z X Q x L 0 R v Z G F u b y B p b m R l a 3 M u e 3 N 6 d H V r L D R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1 B h a 2 l l d D E v R G 9 k Y W 5 v I G l u Z G V r c y 5 7 T H A u L D V 9 J n F 1 b 3 Q 7 L C Z x d W 9 0 O 1 N l Y 3 R p b 2 4 x L 1 B h a 2 l l d D E v R G 9 k Y W 5 v I G l u Z G V r c y 5 7 c G F r a W V 0 L D B 9 J n F 1 b 3 Q 7 L C Z x d W 9 0 O 1 N l Y 3 R p b 2 4 x L 1 B h a 2 l l d D E v R G 9 k Y W 5 v I G l u Z G V r c y 5 7 b m F 6 d 2 E s M X 0 m c X V v d D s s J n F 1 b 3 Q 7 U 2 V j d G l v b j E v U G F r a W V 0 M S 9 E b 2 R h b m 8 g a W 5 k Z W t z L n t u c i B r Y X R h b G 9 n b 3 d 5 L D J 9 J n F 1 b 3 Q 7 L C Z x d W 9 0 O 1 N l Y 3 R p b 2 4 x L 1 B h a 2 l l d D E v R G 9 k Y W 5 v I G l u Z G V r c y 5 7 c H J v Z H V j Z W 5 0 L D N 9 J n F 1 b 3 Q 7 L C Z x d W 9 0 O 1 N l Y 3 R p b 2 4 x L 1 B h a 2 l l d D E v R G 9 k Y W 5 v I G l u Z G V r c y 5 7 c 3 p 0 d W s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B h a 2 l l d D I 8 L 0 l 0 Z W 1 Q Y X R o P j w v S X R l b U x v Y 2 F 0 a W 9 u P j x T d G F i b G V F b n R y a W V z P j x F b n R y e S B U e X B l P S J G a W x s Q 2 9 1 b n Q i I F Z h b H V l P S J s M z Q i I C 8 + P E V u d H J 5 I F R 5 c G U 9 I k J 1 Z m Z l c k 5 l e H R S Z W Z y Z X N o I i B W Y W x 1 Z T 0 i b D E i I C 8 + P E V u d H J 5 I F R 5 c G U 9 I k Z p b G x F c n J v c k N v Z G U i I F Z h b H V l P S J z V W 5 r b m 9 3 b i I g L z 4 8 R W 5 0 c n k g V H l w Z T 0 i R m l s b E V u Y W J s Z W Q i I F Z h b H V l P S J s M S I g L z 4 8 R W 5 0 c n k g V H l w Z T 0 i R m l s b E V y c m 9 y Q 2 9 1 b n Q i I F Z h b H V l P S J s M C I g L z 4 8 R W 5 0 c n k g V H l w Z T 0 i R m l s b E x h c 3 R V c G R h d G V k I i B W Y W x 1 Z T 0 i Z D I w M j I t M T A t M z F U M D c 6 M T I 6 N T k u M j Y 4 N D M x N l o i I C 8 + P E V u d H J 5 I F R 5 c G U 9 I k Z p b G x D b 2 x 1 b W 5 U e X B l c y I g V m F s d W U 9 I n N C U U F B Q U F B Q S I g L z 4 8 R W 5 0 c n k g V H l w Z T 0 i R m l s b G V k Q 2 9 t c G x l d G V S Z X N 1 b H R U b 1 d v c m t z a G V l d C I g V m F s d W U 9 I m w x I i A v P j x F b n R y e S B U e X B l P S J G a W x s Q 2 9 s d W 1 u T m F t Z X M i I F Z h b H V l P S J z W y Z x d W 9 0 O 0 x w L i Z x d W 9 0 O y w m c X V v d D t w Y W t p Z X Q m c X V v d D s s J n F 1 b 3 Q 7 b m F 6 d 2 E m c X V v d D s s J n F 1 b 3 Q 7 b n I g a 2 F 0 Y W x v Z 2 9 3 e S Z x d W 9 0 O y w m c X V v d D t w c m 9 k d W N l b n Q m c X V v d D s s J n F 1 b 3 Q 7 c 3 p 0 d W s m c X V v d D t d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l E I i B W Y W x 1 Z T 0 i c 2 Q x Y z E 2 N D k x L T Z l M W U t N G U 4 M C 1 i M D Z m L T R i M W M 5 O D A 3 N T V j Z i I g L z 4 8 R W 5 0 c n k g V H l w Z T 0 i R m l s b F N 0 Y X R 1 c y I g V m F s d W U 9 I n N D b 2 1 w b G V 0 Z S I g L z 4 8 R W 5 0 c n k g V H l w Z T 0 i U m V z d W x 0 V H l w Z S I g V m F s d W U 9 I n N U Y W J s Z S I g L z 4 8 R W 5 0 c n k g V H l w Z T 0 i T m F 2 a W d h d G l v b l N 0 Z X B O Y W 1 l I i B W Y W x 1 Z T 0 i c 0 5 h d 2 l n Y W N q Y S I g L z 4 8 R W 5 0 c n k g V H l w Z T 0 i R m l s b E 9 i a m V j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U G F r a W V 0 M i I g L z 4 8 R W 5 0 c n k g V H l w Z T 0 i T G 9 h Z G V k V G 9 B b m F s e X N p c 1 N l c n Z p Y 2 V z I i B W Y W x 1 Z T 0 i b D A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G F r a W V 0 M i 9 E b 2 R h b m 8 g a W 5 k Z W t z L n t M c C 4 s N X 0 m c X V v d D s s J n F 1 b 3 Q 7 U 2 V j d G l v b j E v U G F r a W V 0 M i 9 E b 2 R h b m 8 g a W 5 k Z W t z L n t w Y W t p Z X Q s M H 0 m c X V v d D s s J n F 1 b 3 Q 7 U 2 V j d G l v b j E v U G F r a W V 0 M i 9 E b 2 R h b m 8 g a W 5 k Z W t z L n t u Y X p 3 Y S w x f S Z x d W 9 0 O y w m c X V v d D t T Z W N 0 a W 9 u M S 9 Q Y W t p Z X Q y L 0 R v Z G F u b y B p b m R l a 3 M u e 2 5 y I G t h d G F s b 2 d v d 3 k s M n 0 m c X V v d D s s J n F 1 b 3 Q 7 U 2 V j d G l v b j E v U G F r a W V 0 M i 9 E b 2 R h b m 8 g a W 5 k Z W t z L n t w c m 9 k d W N l b n Q s M 3 0 m c X V v d D s s J n F 1 b 3 Q 7 U 2 V j d G l v b j E v U G F r a W V 0 M i 9 E b 2 R h b m 8 g a W 5 k Z W t z L n t z e n R 1 a y w 0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Q Y W t p Z X Q y L 0 R v Z G F u b y B p b m R l a 3 M u e 0 x w L i w 1 f S Z x d W 9 0 O y w m c X V v d D t T Z W N 0 a W 9 u M S 9 Q Y W t p Z X Q y L 0 R v Z G F u b y B p b m R l a 3 M u e 3 B h a 2 l l d C w w f S Z x d W 9 0 O y w m c X V v d D t T Z W N 0 a W 9 u M S 9 Q Y W t p Z X Q y L 0 R v Z G F u b y B p b m R l a 3 M u e 2 5 h e n d h L D F 9 J n F 1 b 3 Q 7 L C Z x d W 9 0 O 1 N l Y 3 R p b 2 4 x L 1 B h a 2 l l d D I v R G 9 k Y W 5 v I G l u Z G V r c y 5 7 b n I g a 2 F 0 Y W x v Z 2 9 3 e S w y f S Z x d W 9 0 O y w m c X V v d D t T Z W N 0 a W 9 u M S 9 Q Y W t p Z X Q y L 0 R v Z G F u b y B p b m R l a 3 M u e 3 B y b 2 R 1 Y 2 V u d C w z f S Z x d W 9 0 O y w m c X V v d D t T Z W N 0 a W 9 u M S 9 Q Y W t p Z X Q y L 0 R v Z G F u b y B p b m R l a 3 M u e 3 N 6 d H V r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Y W t p Z X Q z P C 9 J d G V t U G F 0 a D 4 8 L 0 l 0 Z W 1 M b 2 N h d G l v b j 4 8 U 3 R h Y m x l R W 5 0 c m l l c z 4 8 R W 5 0 c n k g V H l w Z T 0 i R m l s b E N v d W 5 0 I i B W Y W x 1 Z T 0 i b D Y i I C 8 + P E V u d H J 5 I F R 5 c G U 9 I k J 1 Z m Z l c k 5 l e H R S Z W Z y Z X N o I i B W Y W x 1 Z T 0 i b D E i I C 8 + P E V u d H J 5 I F R 5 c G U 9 I k Z p b G x F c n J v c k N v Z G U i I F Z h b H V l P S J z V W 5 r b m 9 3 b i I g L z 4 8 R W 5 0 c n k g V H l w Z T 0 i R m l s b E V u Y W J s Z W Q i I F Z h b H V l P S J s M S I g L z 4 8 R W 5 0 c n k g V H l w Z T 0 i R m l s b E V y c m 9 y Q 2 9 1 b n Q i I F Z h b H V l P S J s M C I g L z 4 8 R W 5 0 c n k g V H l w Z T 0 i R m l s b E x h c 3 R V c G R h d G V k I i B W Y W x 1 Z T 0 i Z D I w M j I t M T A t M z F U M D c 6 M T I 6 N T k u M j g 0 M D I w O V o i I C 8 + P E V u d H J 5 I F R 5 c G U 9 I k Z p b G x D b 2 x 1 b W 5 U e X B l c y I g V m F s d W U 9 I n N C U U F B Q U F B Q S I g L z 4 8 R W 5 0 c n k g V H l w Z T 0 i R m l s b G V k Q 2 9 t c G x l d G V S Z X N 1 b H R U b 1 d v c m t z a G V l d C I g V m F s d W U 9 I m w x I i A v P j x F b n R y e S B U e X B l P S J G a W x s Q 2 9 s d W 1 u T m F t Z X M i I F Z h b H V l P S J z W y Z x d W 9 0 O 0 x w L i Z x d W 9 0 O y w m c X V v d D t w Y W t p Z X Q m c X V v d D s s J n F 1 b 3 Q 7 b m F 6 d 2 E m c X V v d D s s J n F 1 b 3 Q 7 b n I g a 2 F 0 Y W x v Z 2 9 3 e S Z x d W 9 0 O y w m c X V v d D t w c m 9 k d W N l b n Q m c X V v d D s s J n F 1 b 3 Q 7 c 3 p 0 d W s m c X V v d D t d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l E I i B W Y W x 1 Z T 0 i c z U 3 Y j c w O D M 4 L T E 2 M z I t N G Y 2 Y y 0 4 M D g x L W M 1 O D E 4 N j J i Z W Q z Z C I g L z 4 8 R W 5 0 c n k g V H l w Z T 0 i R m l s b F N 0 Y X R 1 c y I g V m F s d W U 9 I n N D b 2 1 w b G V 0 Z S I g L z 4 8 R W 5 0 c n k g V H l w Z T 0 i U m V z d W x 0 V H l w Z S I g V m F s d W U 9 I n N U Y W J s Z S I g L z 4 8 R W 5 0 c n k g V H l w Z T 0 i T m F 2 a W d h d G l v b l N 0 Z X B O Y W 1 l I i B W Y W x 1 Z T 0 i c 0 5 h d 2 l n Y W N q Y S I g L z 4 8 R W 5 0 c n k g V H l w Z T 0 i R m l s b E 9 i a m V j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U G F r a W V 0 M y I g L z 4 8 R W 5 0 c n k g V H l w Z T 0 i T G 9 h Z G V k V G 9 B b m F s e X N p c 1 N l c n Z p Y 2 V z I i B W Y W x 1 Z T 0 i b D A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G F r a W V 0 M y 9 E b 2 R h b m 8 g a W 5 k Z W t z L n t M c C 4 s N X 0 m c X V v d D s s J n F 1 b 3 Q 7 U 2 V j d G l v b j E v U G F r a W V 0 M y 9 E b 2 R h b m 8 g a W 5 k Z W t z L n t w Y W t p Z X Q s M H 0 m c X V v d D s s J n F 1 b 3 Q 7 U 2 V j d G l v b j E v U G F r a W V 0 M y 9 E b 2 R h b m 8 g a W 5 k Z W t z L n t u Y X p 3 Y S w x f S Z x d W 9 0 O y w m c X V v d D t T Z W N 0 a W 9 u M S 9 Q Y W t p Z X Q z L 0 R v Z G F u b y B p b m R l a 3 M u e 2 5 y I G t h d G F s b 2 d v d 3 k s M n 0 m c X V v d D s s J n F 1 b 3 Q 7 U 2 V j d G l v b j E v U G F r a W V 0 M y 9 E b 2 R h b m 8 g a W 5 k Z W t z L n t w c m 9 k d W N l b n Q s M 3 0 m c X V v d D s s J n F 1 b 3 Q 7 U 2 V j d G l v b j E v U G F r a W V 0 M y 9 E b 2 R h b m 8 g a W 5 k Z W t z L n t z e n R 1 a y w 0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Q Y W t p Z X Q z L 0 R v Z G F u b y B p b m R l a 3 M u e 0 x w L i w 1 f S Z x d W 9 0 O y w m c X V v d D t T Z W N 0 a W 9 u M S 9 Q Y W t p Z X Q z L 0 R v Z G F u b y B p b m R l a 3 M u e 3 B h a 2 l l d C w w f S Z x d W 9 0 O y w m c X V v d D t T Z W N 0 a W 9 u M S 9 Q Y W t p Z X Q z L 0 R v Z G F u b y B p b m R l a 3 M u e 2 5 h e n d h L D F 9 J n F 1 b 3 Q 7 L C Z x d W 9 0 O 1 N l Y 3 R p b 2 4 x L 1 B h a 2 l l d D M v R G 9 k Y W 5 v I G l u Z G V r c y 5 7 b n I g a 2 F 0 Y W x v Z 2 9 3 e S w y f S Z x d W 9 0 O y w m c X V v d D t T Z W N 0 a W 9 u M S 9 Q Y W t p Z X Q z L 0 R v Z G F u b y B p b m R l a 3 M u e 3 B y b 2 R 1 Y 2 V u d C w z f S Z x d W 9 0 O y w m c X V v d D t T Z W N 0 a W 9 u M S 9 Q Y W t p Z X Q z L 0 R v Z G F u b y B p b m R l a 3 M u e 3 N 6 d H V r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Y W t p Z X Q 0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5 L T I z V D A 1 O j Q 4 O j M y L j Y 5 M T U x M z N a I i A v P j x F b n R y e S B U e X B l P S J G a W x s Q 2 9 s d W 1 u V H l w Z X M i I F Z h b H V l P S J z Q l F B Q U F B Q U E i I C 8 + P E V u d H J 5 I F R 5 c G U 9 I k Z p b G x D b 2 x 1 b W 5 O Y W 1 l c y I g V m F s d W U 9 I n N b J n F 1 b 3 Q 7 T H A u J n F 1 b 3 Q 7 L C Z x d W 9 0 O 3 B h a 2 l l d C Z x d W 9 0 O y w m c X V v d D t u Y X p 3 Y S Z x d W 9 0 O y w m c X V v d D t u c i B r Y X R h b G 9 n b 3 d 5 J n F 1 b 3 Q 7 L C Z x d W 9 0 O 3 B y b 2 R 1 Y 2 V u d C Z x d W 9 0 O y w m c X V v d D t z e n R 1 a y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5 O T U x N 2 N h O S 1 j N z J h L T Q x Z j k t Y j M 5 Z C 0 y M m Y z O T A z M T g x Z W M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h a 2 l l d D Q v R G 9 k Y W 5 v I G l u Z G V r c y 5 7 T H A u L D V 9 J n F 1 b 3 Q 7 L C Z x d W 9 0 O 1 N l Y 3 R p b 2 4 x L 1 B h a 2 l l d D Q v R G 9 k Y W 5 v I G l u Z G V r c y 5 7 c G F r a W V 0 L D B 9 J n F 1 b 3 Q 7 L C Z x d W 9 0 O 1 N l Y 3 R p b 2 4 x L 1 B h a 2 l l d D Q v R G 9 k Y W 5 v I G l u Z G V r c y 5 7 b m F 6 d 2 E s M X 0 m c X V v d D s s J n F 1 b 3 Q 7 U 2 V j d G l v b j E v U G F r a W V 0 N C 9 E b 2 R h b m 8 g a W 5 k Z W t z L n t u c i B r Y X R h b G 9 n b 3 d 5 L D J 9 J n F 1 b 3 Q 7 L C Z x d W 9 0 O 1 N l Y 3 R p b 2 4 x L 1 B h a 2 l l d D Q v R G 9 k Y W 5 v I G l u Z G V r c y 5 7 c H J v Z H V j Z W 5 0 L D N 9 J n F 1 b 3 Q 7 L C Z x d W 9 0 O 1 N l Y 3 R p b 2 4 x L 1 B h a 2 l l d D Q v R G 9 k Y W 5 v I G l u Z G V r c y 5 7 c 3 p 0 d W s s N H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U G F r a W V 0 N C 9 E b 2 R h b m 8 g a W 5 k Z W t z L n t M c C 4 s N X 0 m c X V v d D s s J n F 1 b 3 Q 7 U 2 V j d G l v b j E v U G F r a W V 0 N C 9 E b 2 R h b m 8 g a W 5 k Z W t z L n t w Y W t p Z X Q s M H 0 m c X V v d D s s J n F 1 b 3 Q 7 U 2 V j d G l v b j E v U G F r a W V 0 N C 9 E b 2 R h b m 8 g a W 5 k Z W t z L n t u Y X p 3 Y S w x f S Z x d W 9 0 O y w m c X V v d D t T Z W N 0 a W 9 u M S 9 Q Y W t p Z X Q 0 L 0 R v Z G F u b y B p b m R l a 3 M u e 2 5 y I G t h d G F s b 2 d v d 3 k s M n 0 m c X V v d D s s J n F 1 b 3 Q 7 U 2 V j d G l v b j E v U G F r a W V 0 N C 9 E b 2 R h b m 8 g a W 5 k Z W t z L n t w c m 9 k d W N l b n Q s M 3 0 m c X V v d D s s J n F 1 b 3 Q 7 U 2 V j d G l v b j E v U G F r a W V 0 N C 9 E b 2 R h b m 8 g a W 5 k Z W t z L n t z e n R 1 a y w 0 f S Z x d W 9 0 O 1 0 s J n F 1 b 3 Q 7 U m V s Y X R p b 2 5 z a G l w S W 5 m b y Z x d W 9 0 O z p b X X 0 i I C 8 + P E V u d H J 5 I F R 5 c G U 9 I l J l c 3 V s d F R 5 c G U i I F Z h b H V l P S J z V G F i b G U i I C 8 + P E V u d H J 5 I F R 5 c G U 9 I k 5 h d m l n Y X R p b 2 5 T d G V w T m F t Z S I g V m F s d W U 9 I n N O Y X d p Z 2 F j a m E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Q Y W t p Z X Q 1 P C 9 J d G V t U G F 0 a D 4 8 L 0 l 0 Z W 1 M b 2 N h d G l v b j 4 8 U 3 R h Y m x l R W 5 0 c m l l c z 4 8 R W 5 0 c n k g V H l w Z T 0 i R m l s b F N 0 Y X R 1 c y I g V m F s d W U 9 I n N D b 2 1 w b G V 0 Z S I g L z 4 8 R W 5 0 c n k g V H l w Z T 0 i Q n V m Z m V y T m V 4 d F J l Z n J l c 2 g i I F Z h b H V l P S J s M S I g L z 4 8 R W 5 0 c n k g V H l w Z T 0 i R m l s b E N v b H V t b k 5 h b W V z I i B W Y W x 1 Z T 0 i c 1 s m c X V v d D t M c C 4 m c X V v d D s s J n F 1 b 3 Q 7 c G F r a W V 0 J n F 1 b 3 Q 7 L C Z x d W 9 0 O 2 5 h e n d h J n F 1 b 3 Q 7 L C Z x d W 9 0 O 2 5 y I G t h d G F s b 2 d v d 3 k m c X V v d D s s J n F 1 b 3 Q 7 c H J v Z H V j Z W 5 0 J n F 1 b 3 Q 7 L C Z x d W 9 0 O 3 N 6 d H V r J n F 1 b 3 Q 7 X S I g L z 4 8 R W 5 0 c n k g V H l w Z T 0 i R m l s b E V u Y W J s Z W Q i I F Z h b H V l P S J s M S I g L z 4 8 R W 5 0 c n k g V H l w Z T 0 i R m l s b E N v b H V t b l R 5 c G V z I i B W Y W x 1 Z T 0 i c 0 J R Q U F B Q U F B I i A v P j x F b n R y e S B U e X B l P S J G a W x s T G F z d F V w Z G F 0 Z W Q i I F Z h b H V l P S J k M j A y M i 0 x M C 0 z M V Q w N z o x M j o 1 O S 4 y O T A 1 M j c z W i I g L z 4 8 R W 5 0 c n k g V H l w Z T 0 i R m l s b E V y c m 9 y Q 2 9 1 b n Q i I F Z h b H V l P S J s M C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N 2 R l M 2 N h N D U t N m Y 5 Z i 0 0 N D R j L T h h Y j A t N G E 5 N G J m M j g 0 N D Y z I i A v P j x F b n R y e S B U e X B l P S J G a W x s Q 2 9 1 b n Q i I F Z h b H V l P S J s N i I g L z 4 8 R W 5 0 c n k g V H l w Z T 0 i U m V z d W x 0 V H l w Z S I g V m F s d W U 9 I n N U Y W J s Z S I g L z 4 8 R W 5 0 c n k g V H l w Z T 0 i T m F 2 a W d h d G l v b l N 0 Z X B O Y W 1 l I i B W Y W x 1 Z T 0 i c 0 5 h d 2 l n Y W N q Y S I g L z 4 8 R W 5 0 c n k g V H l w Z T 0 i R m l s b E 9 i a m V j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U G F r a W V 0 N S I g L z 4 8 R W 5 0 c n k g V H l w Z T 0 i T G 9 h Z G V k V G 9 B b m F s e X N p c 1 N l c n Z p Y 2 V z I i B W Y W x 1 Z T 0 i b D A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h a 2 l l d D U v R G 9 k Y W 5 v I G l u Z G V r c y 5 7 T H A u L D V 9 J n F 1 b 3 Q 7 L C Z x d W 9 0 O 1 N l Y 3 R p b 2 4 x L 1 B h a 2 l l d D U v R G 9 k Y W 5 v I G l u Z G V r c y 5 7 c G F r a W V 0 L D B 9 J n F 1 b 3 Q 7 L C Z x d W 9 0 O 1 N l Y 3 R p b 2 4 x L 1 B h a 2 l l d D U v R G 9 k Y W 5 v I G l u Z G V r c y 5 7 b m F 6 d 2 E s M X 0 m c X V v d D s s J n F 1 b 3 Q 7 U 2 V j d G l v b j E v U G F r a W V 0 N S 9 E b 2 R h b m 8 g a W 5 k Z W t z L n t u c i B r Y X R h b G 9 n b 3 d 5 L D J 9 J n F 1 b 3 Q 7 L C Z x d W 9 0 O 1 N l Y 3 R p b 2 4 x L 1 B h a 2 l l d D U v R G 9 k Y W 5 v I G l u Z G V r c y 5 7 c H J v Z H V j Z W 5 0 L D N 9 J n F 1 b 3 Q 7 L C Z x d W 9 0 O 1 N l Y 3 R p b 2 4 x L 1 B h a 2 l l d D U v R G 9 k Y W 5 v I G l u Z G V r c y 5 7 c 3 p 0 d W s s N H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U G F r a W V 0 N S 9 E b 2 R h b m 8 g a W 5 k Z W t z L n t M c C 4 s N X 0 m c X V v d D s s J n F 1 b 3 Q 7 U 2 V j d G l v b j E v U G F r a W V 0 N S 9 E b 2 R h b m 8 g a W 5 k Z W t z L n t w Y W t p Z X Q s M H 0 m c X V v d D s s J n F 1 b 3 Q 7 U 2 V j d G l v b j E v U G F r a W V 0 N S 9 E b 2 R h b m 8 g a W 5 k Z W t z L n t u Y X p 3 Y S w x f S Z x d W 9 0 O y w m c X V v d D t T Z W N 0 a W 9 u M S 9 Q Y W t p Z X Q 1 L 0 R v Z G F u b y B p b m R l a 3 M u e 2 5 y I G t h d G F s b 2 d v d 3 k s M n 0 m c X V v d D s s J n F 1 b 3 Q 7 U 2 V j d G l v b j E v U G F r a W V 0 N S 9 E b 2 R h b m 8 g a W 5 k Z W t z L n t w c m 9 k d W N l b n Q s M 3 0 m c X V v d D s s J n F 1 b 3 Q 7 U 2 V j d G l v b j E v U G F r a W V 0 N S 9 E b 2 R h b m 8 g a W 5 k Z W t z L n t z e n R 1 a y w 0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Q Y W t p Z X Q 2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5 L T I z V D A 1 O j Q 4 O j I z L j g 2 M T M x M T V a I i A v P j x F b n R y e S B U e X B l P S J G a W x s Q 2 9 s d W 1 u V H l w Z X M i I F Z h b H V l P S J z Q l F B Q U F B Q U E i I C 8 + P E V u d H J 5 I F R 5 c G U 9 I k Z p b G x D b 2 x 1 b W 5 O Y W 1 l c y I g V m F s d W U 9 I n N b J n F 1 b 3 Q 7 T H A u J n F 1 b 3 Q 7 L C Z x d W 9 0 O 1 B h a 2 l l d C Z x d W 9 0 O y w m c X V v d D t u Y X p 3 Y S Z x d W 9 0 O y w m c X V v d D t u c i B r Y X R h b G 9 n b 3 d 5 J n F 1 b 3 Q 7 L C Z x d W 9 0 O 3 B y b 2 R 1 Y 2 V u d C Z x d W 9 0 O y w m c X V v d D t z e n R 1 a y Z x d W 9 0 O 1 0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N k O W V m M m E 2 M S 0 0 Y j R m L T Q z Y j Y t O W R m O C 0 z M z Q x M T d j O T N h Y T E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h a 2 l l d D Y v R G 9 k Y W 5 v I G l u Z G V r c y 5 7 T H A u L D V 9 J n F 1 b 3 Q 7 L C Z x d W 9 0 O 1 N l Y 3 R p b 2 4 x L 1 B h a 2 l l d D Y v R G 9 k Y W 5 v I G l u Z G V r c y 5 7 U G F r a W V 0 L D B 9 J n F 1 b 3 Q 7 L C Z x d W 9 0 O 1 N l Y 3 R p b 2 4 x L 1 B h a 2 l l d D Y v R G 9 k Y W 5 v I G l u Z G V r c y 5 7 b m F 6 d 2 E s M X 0 m c X V v d D s s J n F 1 b 3 Q 7 U 2 V j d G l v b j E v U G F r a W V 0 N i 9 E b 2 R h b m 8 g a W 5 k Z W t z L n t u c i B r Y X R h b G 9 n b 3 d 5 L D J 9 J n F 1 b 3 Q 7 L C Z x d W 9 0 O 1 N l Y 3 R p b 2 4 x L 1 B h a 2 l l d D Y v R G 9 k Y W 5 v I G l u Z G V r c y 5 7 c H J v Z H V j Z W 5 0 L D N 9 J n F 1 b 3 Q 7 L C Z x d W 9 0 O 1 N l Y 3 R p b 2 4 x L 1 B h a 2 l l d D Y v R G 9 k Y W 5 v I G l u Z G V r c y 5 7 c 3 p 0 d W s s N H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U G F r a W V 0 N i 9 E b 2 R h b m 8 g a W 5 k Z W t z L n t M c C 4 s N X 0 m c X V v d D s s J n F 1 b 3 Q 7 U 2 V j d G l v b j E v U G F r a W V 0 N i 9 E b 2 R h b m 8 g a W 5 k Z W t z L n t Q Y W t p Z X Q s M H 0 m c X V v d D s s J n F 1 b 3 Q 7 U 2 V j d G l v b j E v U G F r a W V 0 N i 9 E b 2 R h b m 8 g a W 5 k Z W t z L n t u Y X p 3 Y S w x f S Z x d W 9 0 O y w m c X V v d D t T Z W N 0 a W 9 u M S 9 Q Y W t p Z X Q 2 L 0 R v Z G F u b y B p b m R l a 3 M u e 2 5 y I G t h d G F s b 2 d v d 3 k s M n 0 m c X V v d D s s J n F 1 b 3 Q 7 U 2 V j d G l v b j E v U G F r a W V 0 N i 9 E b 2 R h b m 8 g a W 5 k Z W t z L n t w c m 9 k d W N l b n Q s M 3 0 m c X V v d D s s J n F 1 b 3 Q 7 U 2 V j d G l v b j E v U G F r a W V 0 N i 9 E b 2 R h b m 8 g a W 5 k Z W t z L n t z e n R 1 a y w 0 f S Z x d W 9 0 O 1 0 s J n F 1 b 3 Q 7 U m V s Y X R p b 2 5 z a G l w S W 5 m b y Z x d W 9 0 O z p b X X 0 i I C 8 + P E V u d H J 5 I F R 5 c G U 9 I l J l c 3 V s d F R 5 c G U i I F Z h b H V l P S J z V G F i b G U i I C 8 + P E V u d H J 5 I F R 5 c G U 9 I k 5 h d m l n Y X R p b 2 5 T d G V w T m F t Z S I g V m F s d W U 9 I n N O Y X d p Z 2 F j a m E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Q Y W t p Z X Q x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a 2 l l d D E v d E 9 k Y 3 p 5 b m 5 p a 2 l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x L 1 B y e m V m a W x 0 c m 9 3 Y W 5 v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a 2 l l d D E v V X N 1 b m k l Q z Q l O T l 0 b y U y M G l u b m U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r a W V 0 M S 9 E b 2 R h b m 8 l M j B p b m R l a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x L 1 p t a W V u a W 9 u b y U y M G t v b G V q b m 8 l Q z U l O U I l Q z Q l O D c l M j B r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y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a 2 l l d D I v d E 9 k Y 3 p 5 b m 5 p a 2 l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y L 1 B y e m V m a W x 0 c m 9 3 Y W 5 v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a 2 l l d D I v V X N 1 b m k l Q z Q l O T l 0 b y U y M G l u b m U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r a W V 0 M i 9 E b 2 R h b m 8 l M j B p b m R l a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y L 1 p t a W V u a W 9 u b y U y M G t v b G V q b m 8 l Q z U l O U I l Q z Q l O D c l M j B r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z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a 2 l l d D M v d E 9 k Y 3 p 5 b m 5 p a 2 l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z L 1 B y e m V m a W x 0 c m 9 3 Y W 5 v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a 2 l l d D M v V X N 1 b m k l Q z Q l O T l 0 b y U y M G l u b m U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r a W V 0 M y 9 E b 2 R h b m 8 l M j B p b m R l a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z L 1 p t a W V u a W 9 u b y U y M G t v b G V q b m 8 l Q z U l O U I l Q z Q l O D c l M j B r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0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a 2 l l d D Q v d E 9 k Y 3 p 5 b m 5 p a 2 l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0 L 1 B y e m V m a W x 0 c m 9 3 Y W 5 v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a 2 l l d D Q v V X N 1 b m k l Q z Q l O T l 0 b y U y M G l u b m U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r a W V 0 N C 9 E b 2 R h b m 8 l M j B p b m R l a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0 L 1 p t a W V u a W 9 u b y U y M G t v b G V q b m 8 l Q z U l O U I l Q z Q l O D c l M j B r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1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a 2 l l d D U v d E 9 k Y 3 p 5 b m 5 p a 2 l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1 L 1 B y e m V m a W x 0 c m 9 3 Y W 5 v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a 2 l l d D U v V X N 1 b m k l Q z Q l O T l 0 b y U y M G l u b m U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r a W V 0 N S 9 E b 2 R h b m 8 l M j B p b m R l a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1 L 1 p t a W V u a W 9 u b y U y M G t v b G V q b m 8 l Q z U l O U I l Q z Q l O D c l M j B r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2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a 2 l l d D Y v d E 9 k Y 3 p 5 b m 5 p a 2 l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2 L 1 B y e m V m a W x 0 c m 9 3 Y W 5 v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a 2 l l d D Y v V X N 1 b m k l Q z Q l O T l 0 b y U y M G l u b m U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r a W V 0 N i 9 E b 2 R h b m 8 l M j B p b m R l a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2 L 1 p t a W V u a W 9 u b y U y M G t v b G V q b m 8 l Q z U l O U I l Q z Q l O D c l M j B r b 2 x 1 b W 4 8 L 0 l 0 Z W 1 Q Y X R o P j w v S X R l b U x v Y 2 F 0 a W 9 u P j x T d G F i b G V F b n R y a W V z I C 8 + P C 9 J d G V t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X V l c n l H c m 9 1 c H M i I F Z h b H V l P S J z Q U F B Q U F B P T 0 i I C 8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M D W b j t i s / d H m 7 K a K 1 y 7 9 M w A A A A A A g A A A A A A A 2 Y A A M A A A A A Q A A A A T 1 f C 4 F A X D n T 5 B 2 s I L 1 4 w 7 A A A A A A E g A A A o A A A A B A A A A C L V 9 i M 7 o A J Z I s 1 / j Z g r G I i U A A A A O t 5 4 S T y 3 8 K v h N K a k l e m Y L a 1 5 X G M Q O 0 p 6 R W L p V 1 2 X O 5 Q b N k T 0 B y t k y T j p W + 9 6 f D r F 0 3 G H 9 P W j r a v r t H N c P G H V U 7 u d 2 / z m X N L C 3 s q L x r R 1 n f B F A A A A K r P N U U i X N l q n A v G i d a T / v N G x M j B < / D a t a M a s h u p > 
</file>

<file path=customXml/itemProps1.xml><?xml version="1.0" encoding="utf-8"?>
<ds:datastoreItem xmlns:ds="http://schemas.openxmlformats.org/officeDocument/2006/customXml" ds:itemID="{6EF94880-29FB-4724-B383-16E787824CF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Pakiet 1</vt:lpstr>
      <vt:lpstr>Pakiet 2</vt:lpstr>
      <vt:lpstr>Pakiet 3</vt:lpstr>
      <vt:lpstr>Pakiet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2022-10-31T10:49:58Z</dcterms:modified>
</cp:coreProperties>
</file>